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drawings/drawing134.xml" ContentType="application/vnd.openxmlformats-officedocument.drawing+xml"/>
  <Override PartName="/xl/drawings/drawing135.xml" ContentType="application/vnd.openxmlformats-officedocument.drawing+xml"/>
  <Override PartName="/xl/drawings/drawing136.xml" ContentType="application/vnd.openxmlformats-officedocument.drawing+xml"/>
  <Override PartName="/xl/drawings/drawing137.xml" ContentType="application/vnd.openxmlformats-officedocument.drawing+xml"/>
  <Override PartName="/xl/drawings/drawing138.xml" ContentType="application/vnd.openxmlformats-officedocument.drawing+xml"/>
  <Override PartName="/xl/drawings/drawing139.xml" ContentType="application/vnd.openxmlformats-officedocument.drawing+xml"/>
  <Override PartName="/xl/drawings/drawing140.xml" ContentType="application/vnd.openxmlformats-officedocument.drawing+xml"/>
  <Override PartName="/xl/drawings/drawing141.xml" ContentType="application/vnd.openxmlformats-officedocument.drawing+xml"/>
  <Override PartName="/xl/drawings/drawing142.xml" ContentType="application/vnd.openxmlformats-officedocument.drawing+xml"/>
  <Override PartName="/xl/drawings/drawing143.xml" ContentType="application/vnd.openxmlformats-officedocument.drawing+xml"/>
  <Override PartName="/xl/drawings/drawing144.xml" ContentType="application/vnd.openxmlformats-officedocument.drawing+xml"/>
  <Override PartName="/xl/drawings/drawing145.xml" ContentType="application/vnd.openxmlformats-officedocument.drawing+xml"/>
  <Override PartName="/xl/drawings/drawing146.xml" ContentType="application/vnd.openxmlformats-officedocument.drawing+xml"/>
  <Override PartName="/xl/drawings/drawing147.xml" ContentType="application/vnd.openxmlformats-officedocument.drawing+xml"/>
  <Override PartName="/xl/drawings/drawing148.xml" ContentType="application/vnd.openxmlformats-officedocument.drawing+xml"/>
  <Override PartName="/xl/drawings/drawing149.xml" ContentType="application/vnd.openxmlformats-officedocument.drawing+xml"/>
  <Override PartName="/xl/drawings/drawing150.xml" ContentType="application/vnd.openxmlformats-officedocument.drawing+xml"/>
  <Override PartName="/xl/drawings/drawing151.xml" ContentType="application/vnd.openxmlformats-officedocument.drawing+xml"/>
  <Override PartName="/xl/drawings/drawing152.xml" ContentType="application/vnd.openxmlformats-officedocument.drawing+xml"/>
  <Override PartName="/xl/drawings/drawing153.xml" ContentType="application/vnd.openxmlformats-officedocument.drawing+xml"/>
  <Override PartName="/xl/drawings/drawing154.xml" ContentType="application/vnd.openxmlformats-officedocument.drawing+xml"/>
  <Override PartName="/xl/drawings/drawing155.xml" ContentType="application/vnd.openxmlformats-officedocument.drawing+xml"/>
  <Override PartName="/xl/drawings/drawing156.xml" ContentType="application/vnd.openxmlformats-officedocument.drawing+xml"/>
  <Override PartName="/xl/drawings/drawing157.xml" ContentType="application/vnd.openxmlformats-officedocument.drawing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 codeName="{3D1A710C-6663-3D7B-7F91-EC182F24A4BC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immy\Desktop\"/>
    </mc:Choice>
  </mc:AlternateContent>
  <xr:revisionPtr revIDLastSave="0" documentId="13_ncr:1_{C4654EE6-82BB-4278-8998-AC5CC17E8D5F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Feuil1" sheetId="1" r:id="rId1"/>
    <sheet name="A modifier" sheetId="7" r:id="rId2"/>
    <sheet name="Liste" sheetId="10" r:id="rId3"/>
    <sheet name="Classement" sheetId="173" r:id="rId4"/>
    <sheet name="1A" sheetId="12" r:id="rId5"/>
    <sheet name="1B" sheetId="13" r:id="rId6"/>
    <sheet name="1C" sheetId="14" r:id="rId7"/>
    <sheet name="1D" sheetId="15" r:id="rId8"/>
    <sheet name="1E" sheetId="16" r:id="rId9"/>
    <sheet name="1F" sheetId="17" r:id="rId10"/>
    <sheet name="1G" sheetId="18" r:id="rId11"/>
    <sheet name="1H" sheetId="19" r:id="rId12"/>
    <sheet name="2A" sheetId="20" r:id="rId13"/>
    <sheet name="2B" sheetId="21" r:id="rId14"/>
    <sheet name="2C" sheetId="22" r:id="rId15"/>
    <sheet name="2D" sheetId="23" r:id="rId16"/>
    <sheet name="2E" sheetId="24" r:id="rId17"/>
    <sheet name="2F" sheetId="25" r:id="rId18"/>
    <sheet name="2G" sheetId="26" r:id="rId19"/>
    <sheet name="2H" sheetId="27" r:id="rId20"/>
    <sheet name="3A" sheetId="28" r:id="rId21"/>
    <sheet name="3B" sheetId="29" r:id="rId22"/>
    <sheet name="3C" sheetId="30" r:id="rId23"/>
    <sheet name="3D" sheetId="31" r:id="rId24"/>
    <sheet name="3E" sheetId="32" r:id="rId25"/>
    <sheet name="3F" sheetId="33" r:id="rId26"/>
    <sheet name="3G" sheetId="34" r:id="rId27"/>
    <sheet name="3H" sheetId="35" r:id="rId28"/>
    <sheet name="4A" sheetId="36" r:id="rId29"/>
    <sheet name="4B" sheetId="37" r:id="rId30"/>
    <sheet name="4C" sheetId="38" r:id="rId31"/>
    <sheet name="4D" sheetId="39" r:id="rId32"/>
    <sheet name="4E" sheetId="40" r:id="rId33"/>
    <sheet name="4F" sheetId="41" r:id="rId34"/>
    <sheet name="4G" sheetId="42" r:id="rId35"/>
    <sheet name="4H" sheetId="43" r:id="rId36"/>
    <sheet name="5A" sheetId="174" r:id="rId37"/>
    <sheet name="5B" sheetId="175" r:id="rId38"/>
    <sheet name="5C" sheetId="176" r:id="rId39"/>
    <sheet name="5D" sheetId="177" r:id="rId40"/>
    <sheet name="5E" sheetId="178" r:id="rId41"/>
    <sheet name="5F" sheetId="179" r:id="rId42"/>
    <sheet name="5G" sheetId="180" r:id="rId43"/>
    <sheet name="5H" sheetId="181" r:id="rId44"/>
    <sheet name="6A" sheetId="182" r:id="rId45"/>
    <sheet name="6B" sheetId="183" r:id="rId46"/>
    <sheet name="6C" sheetId="184" r:id="rId47"/>
    <sheet name="6D" sheetId="185" r:id="rId48"/>
    <sheet name="6E" sheetId="186" r:id="rId49"/>
    <sheet name="6F" sheetId="187" r:id="rId50"/>
    <sheet name="6G" sheetId="188" r:id="rId51"/>
    <sheet name="6H" sheetId="189" r:id="rId52"/>
    <sheet name="7A" sheetId="190" r:id="rId53"/>
    <sheet name="7B" sheetId="191" r:id="rId54"/>
    <sheet name="7C" sheetId="192" r:id="rId55"/>
    <sheet name="7D" sheetId="193" r:id="rId56"/>
    <sheet name="7E" sheetId="194" r:id="rId57"/>
    <sheet name="7F" sheetId="195" r:id="rId58"/>
    <sheet name="7G" sheetId="196" r:id="rId59"/>
    <sheet name="7H" sheetId="197" r:id="rId60"/>
    <sheet name="8A" sheetId="198" r:id="rId61"/>
    <sheet name="8B" sheetId="199" r:id="rId62"/>
    <sheet name="8C" sheetId="200" r:id="rId63"/>
    <sheet name="8D" sheetId="201" r:id="rId64"/>
    <sheet name="8E" sheetId="202" r:id="rId65"/>
    <sheet name="8F" sheetId="203" r:id="rId66"/>
    <sheet name="8G" sheetId="204" r:id="rId67"/>
    <sheet name="8H" sheetId="205" r:id="rId68"/>
    <sheet name="9A" sheetId="206" r:id="rId69"/>
    <sheet name="9B" sheetId="207" r:id="rId70"/>
    <sheet name="9C" sheetId="208" r:id="rId71"/>
    <sheet name="9D" sheetId="209" r:id="rId72"/>
    <sheet name="9E" sheetId="210" r:id="rId73"/>
    <sheet name="9F" sheetId="211" r:id="rId74"/>
    <sheet name="9G" sheetId="212" r:id="rId75"/>
    <sheet name="9H" sheetId="213" r:id="rId76"/>
    <sheet name="10A" sheetId="214" r:id="rId77"/>
    <sheet name="10B" sheetId="215" r:id="rId78"/>
    <sheet name="10C" sheetId="216" r:id="rId79"/>
    <sheet name="10D" sheetId="217" r:id="rId80"/>
    <sheet name="10E" sheetId="218" r:id="rId81"/>
    <sheet name="10F" sheetId="219" r:id="rId82"/>
    <sheet name="10G" sheetId="220" r:id="rId83"/>
    <sheet name="10H" sheetId="221" r:id="rId84"/>
    <sheet name="11A" sheetId="222" r:id="rId85"/>
    <sheet name="11B" sheetId="223" r:id="rId86"/>
    <sheet name="11C" sheetId="224" r:id="rId87"/>
    <sheet name="11D" sheetId="225" r:id="rId88"/>
    <sheet name="11E" sheetId="226" r:id="rId89"/>
    <sheet name="11F" sheetId="227" r:id="rId90"/>
    <sheet name="11G" sheetId="228" r:id="rId91"/>
    <sheet name="11H" sheetId="229" r:id="rId92"/>
    <sheet name="12A" sheetId="230" r:id="rId93"/>
    <sheet name="12B" sheetId="231" r:id="rId94"/>
    <sheet name="12C" sheetId="232" r:id="rId95"/>
    <sheet name="12D" sheetId="233" r:id="rId96"/>
    <sheet name="12E" sheetId="234" r:id="rId97"/>
    <sheet name="12F" sheetId="235" r:id="rId98"/>
    <sheet name="12G" sheetId="236" r:id="rId99"/>
    <sheet name="12H" sheetId="237" r:id="rId100"/>
    <sheet name="13A" sheetId="238" r:id="rId101"/>
    <sheet name="13B" sheetId="239" r:id="rId102"/>
    <sheet name="13C" sheetId="240" r:id="rId103"/>
    <sheet name="13D" sheetId="241" r:id="rId104"/>
    <sheet name="13E" sheetId="242" r:id="rId105"/>
    <sheet name="13F" sheetId="243" r:id="rId106"/>
    <sheet name="13G" sheetId="244" r:id="rId107"/>
    <sheet name="13H" sheetId="245" r:id="rId108"/>
    <sheet name="14A" sheetId="246" r:id="rId109"/>
    <sheet name="14B" sheetId="247" r:id="rId110"/>
    <sheet name="14C" sheetId="248" r:id="rId111"/>
    <sheet name="14D" sheetId="249" r:id="rId112"/>
    <sheet name="14E" sheetId="250" r:id="rId113"/>
    <sheet name="14F" sheetId="251" r:id="rId114"/>
    <sheet name="14G" sheetId="252" r:id="rId115"/>
    <sheet name="14H" sheetId="253" r:id="rId116"/>
    <sheet name="15A" sheetId="254" r:id="rId117"/>
    <sheet name="15B" sheetId="255" r:id="rId118"/>
    <sheet name="15C" sheetId="256" r:id="rId119"/>
    <sheet name="15D" sheetId="257" r:id="rId120"/>
    <sheet name="15E" sheetId="258" r:id="rId121"/>
    <sheet name="15F" sheetId="259" r:id="rId122"/>
    <sheet name="15G" sheetId="260" r:id="rId123"/>
    <sheet name="15H" sheetId="261" r:id="rId124"/>
    <sheet name="16A" sheetId="262" r:id="rId125"/>
    <sheet name="16B" sheetId="263" r:id="rId126"/>
    <sheet name="16C" sheetId="264" r:id="rId127"/>
    <sheet name="16D" sheetId="265" r:id="rId128"/>
    <sheet name="16E" sheetId="266" r:id="rId129"/>
    <sheet name="16F" sheetId="267" r:id="rId130"/>
    <sheet name="16G" sheetId="268" r:id="rId131"/>
    <sheet name="16H" sheetId="269" r:id="rId132"/>
    <sheet name="cible 1" sheetId="140" r:id="rId133"/>
    <sheet name="cible 1 (2)" sheetId="270" r:id="rId134"/>
    <sheet name="cible 2" sheetId="271" r:id="rId135"/>
    <sheet name="cible 2 (2)" sheetId="272" r:id="rId136"/>
    <sheet name="cible 3" sheetId="273" r:id="rId137"/>
    <sheet name="cible 3 (2)" sheetId="274" r:id="rId138"/>
    <sheet name="cible 4" sheetId="275" r:id="rId139"/>
    <sheet name="cible 4 (2)" sheetId="276" r:id="rId140"/>
    <sheet name="cible 5" sheetId="277" r:id="rId141"/>
    <sheet name="cible 5 (2)" sheetId="278" r:id="rId142"/>
    <sheet name="cible 6" sheetId="279" r:id="rId143"/>
    <sheet name="cible 6 (2)" sheetId="280" r:id="rId144"/>
    <sheet name="cible 7" sheetId="281" r:id="rId145"/>
    <sheet name="cible 7 (2)" sheetId="282" r:id="rId146"/>
    <sheet name="cible 8" sheetId="283" r:id="rId147"/>
    <sheet name="cible 8 (2)" sheetId="284" r:id="rId148"/>
    <sheet name="cible 9" sheetId="285" r:id="rId149"/>
    <sheet name="cible 9 (2)" sheetId="286" r:id="rId150"/>
    <sheet name="cible 10" sheetId="287" r:id="rId151"/>
    <sheet name="cible 10 (2)" sheetId="288" r:id="rId152"/>
    <sheet name="cible 11" sheetId="289" r:id="rId153"/>
    <sheet name="cible 11 (2)" sheetId="290" r:id="rId154"/>
    <sheet name="cible 12" sheetId="291" r:id="rId155"/>
    <sheet name="cible 12 (2)" sheetId="292" r:id="rId156"/>
    <sheet name="cible 13" sheetId="293" r:id="rId157"/>
    <sheet name="cible 13 (2)" sheetId="294" r:id="rId158"/>
    <sheet name="cible 14" sheetId="295" r:id="rId159"/>
    <sheet name="cible 14 (2)" sheetId="296" r:id="rId160"/>
    <sheet name="cible 15" sheetId="297" r:id="rId161"/>
    <sheet name="cible 15 (2)" sheetId="298" r:id="rId162"/>
    <sheet name="cible 16" sheetId="299" r:id="rId163"/>
    <sheet name="cible 16 (2)" sheetId="300" r:id="rId164"/>
  </sheets>
  <definedNames>
    <definedName name="_xlnm._FilterDatabase" localSheetId="2" hidden="1">Liste!$B:$K</definedName>
    <definedName name="Club">Feuil1!$T$13:$T$28</definedName>
    <definedName name="ListeArc">'A modifier'!$D$1:$D$3</definedName>
    <definedName name="ListeCatégorie">Feuil1!$V$13:$V$28</definedName>
    <definedName name="listeClub" localSheetId="133">'A modifier'!#REF!</definedName>
    <definedName name="listeClub" localSheetId="151">'A modifier'!#REF!</definedName>
    <definedName name="listeClub" localSheetId="153">'A modifier'!#REF!</definedName>
    <definedName name="listeClub" localSheetId="155">'A modifier'!#REF!</definedName>
    <definedName name="listeClub" localSheetId="157">'A modifier'!#REF!</definedName>
    <definedName name="listeClub" localSheetId="159">'A modifier'!#REF!</definedName>
    <definedName name="listeClub" localSheetId="161">'A modifier'!#REF!</definedName>
    <definedName name="listeClub" localSheetId="163">'A modifier'!#REF!</definedName>
    <definedName name="listeClub" localSheetId="135">'A modifier'!#REF!</definedName>
    <definedName name="listeClub" localSheetId="137">'A modifier'!#REF!</definedName>
    <definedName name="listeClub" localSheetId="139">'A modifier'!#REF!</definedName>
    <definedName name="listeClub" localSheetId="141">'A modifier'!#REF!</definedName>
    <definedName name="listeClub" localSheetId="143">'A modifier'!#REF!</definedName>
    <definedName name="listeClub" localSheetId="145">'A modifier'!#REF!</definedName>
    <definedName name="listeClub" localSheetId="147">'A modifier'!#REF!</definedName>
    <definedName name="listeClub" localSheetId="149">'A modifier'!#REF!</definedName>
    <definedName name="listeClub">'A modifier'!#REF!</definedName>
    <definedName name="ListeNiveau" localSheetId="133">'A modifier'!#REF!</definedName>
    <definedName name="ListeNiveau" localSheetId="151">'A modifier'!#REF!</definedName>
    <definedName name="ListeNiveau" localSheetId="153">'A modifier'!#REF!</definedName>
    <definedName name="ListeNiveau" localSheetId="155">'A modifier'!#REF!</definedName>
    <definedName name="ListeNiveau" localSheetId="157">'A modifier'!#REF!</definedName>
    <definedName name="ListeNiveau" localSheetId="159">'A modifier'!#REF!</definedName>
    <definedName name="ListeNiveau" localSheetId="161">'A modifier'!#REF!</definedName>
    <definedName name="ListeNiveau" localSheetId="163">'A modifier'!#REF!</definedName>
    <definedName name="ListeNiveau" localSheetId="135">'A modifier'!#REF!</definedName>
    <definedName name="ListeNiveau" localSheetId="137">'A modifier'!#REF!</definedName>
    <definedName name="ListeNiveau" localSheetId="139">'A modifier'!#REF!</definedName>
    <definedName name="ListeNiveau" localSheetId="141">'A modifier'!#REF!</definedName>
    <definedName name="ListeNiveau" localSheetId="143">'A modifier'!#REF!</definedName>
    <definedName name="ListeNiveau" localSheetId="145">'A modifier'!#REF!</definedName>
    <definedName name="ListeNiveau" localSheetId="147">'A modifier'!#REF!</definedName>
    <definedName name="ListeNiveau" localSheetId="149">'A modifier'!#REF!</definedName>
    <definedName name="ListeNiveau">'A modifier'!#REF!</definedName>
    <definedName name="ListeNomPrénom">Liste!$C:$C</definedName>
    <definedName name="ListePayé">'A modifier'!$D$5:$D$6</definedName>
    <definedName name="ListePayer">'A modifier'!$D$5:$D$6</definedName>
  </definedNames>
  <calcPr calcId="191029"/>
</workbook>
</file>

<file path=xl/calcChain.xml><?xml version="1.0" encoding="utf-8"?>
<calcChain xmlns="http://schemas.openxmlformats.org/spreadsheetml/2006/main">
  <c r="I71" i="10" l="1"/>
  <c r="K71" i="10"/>
  <c r="A71" i="10" s="1"/>
  <c r="I72" i="10"/>
  <c r="K72" i="10"/>
  <c r="A72" i="10" s="1"/>
  <c r="I73" i="10"/>
  <c r="K73" i="10" s="1"/>
  <c r="A73" i="10" s="1"/>
  <c r="I74" i="10"/>
  <c r="K74" i="10" s="1"/>
  <c r="A74" i="10" s="1"/>
  <c r="I75" i="10"/>
  <c r="K75" i="10" s="1"/>
  <c r="A75" i="10" s="1"/>
  <c r="I76" i="10"/>
  <c r="K76" i="10"/>
  <c r="A76" i="10" s="1"/>
  <c r="I77" i="10"/>
  <c r="K77" i="10" s="1"/>
  <c r="A77" i="10" s="1"/>
  <c r="A78" i="10"/>
  <c r="I78" i="10"/>
  <c r="K78" i="10"/>
  <c r="I79" i="10"/>
  <c r="K79" i="10" s="1"/>
  <c r="A79" i="10" s="1"/>
  <c r="I80" i="10"/>
  <c r="K80" i="10"/>
  <c r="A80" i="10" s="1"/>
  <c r="I81" i="10"/>
  <c r="K81" i="10" s="1"/>
  <c r="A81" i="10" s="1"/>
  <c r="I82" i="10"/>
  <c r="K82" i="10" s="1"/>
  <c r="A82" i="10" s="1"/>
  <c r="I83" i="10"/>
  <c r="K83" i="10" s="1"/>
  <c r="A83" i="10" s="1"/>
  <c r="I84" i="10"/>
  <c r="K84" i="10"/>
  <c r="A84" i="10" s="1"/>
  <c r="I42" i="10"/>
  <c r="K42" i="10"/>
  <c r="A42" i="10" s="1"/>
  <c r="I43" i="10"/>
  <c r="K43" i="10"/>
  <c r="A43" i="10" s="1"/>
  <c r="I44" i="10"/>
  <c r="K44" i="10" s="1"/>
  <c r="A44" i="10" s="1"/>
  <c r="I45" i="10"/>
  <c r="K45" i="10" s="1"/>
  <c r="A45" i="10" s="1"/>
  <c r="I46" i="10"/>
  <c r="K46" i="10" s="1"/>
  <c r="A46" i="10" s="1"/>
  <c r="I47" i="10"/>
  <c r="K47" i="10"/>
  <c r="A47" i="10" s="1"/>
  <c r="I48" i="10"/>
  <c r="K48" i="10" s="1"/>
  <c r="A48" i="10" s="1"/>
  <c r="I49" i="10"/>
  <c r="K49" i="10"/>
  <c r="A49" i="10" s="1"/>
  <c r="I50" i="10"/>
  <c r="K50" i="10" s="1"/>
  <c r="A50" i="10" s="1"/>
  <c r="I51" i="10"/>
  <c r="K51" i="10"/>
  <c r="A51" i="10" s="1"/>
  <c r="I52" i="10"/>
  <c r="K52" i="10" s="1"/>
  <c r="A52" i="10" s="1"/>
  <c r="I53" i="10"/>
  <c r="K53" i="10" s="1"/>
  <c r="A53" i="10" s="1"/>
  <c r="I54" i="10"/>
  <c r="K54" i="10" s="1"/>
  <c r="A54" i="10" s="1"/>
  <c r="I55" i="10"/>
  <c r="K55" i="10"/>
  <c r="A55" i="10" s="1"/>
  <c r="I56" i="10"/>
  <c r="K56" i="10" s="1"/>
  <c r="A56" i="10" s="1"/>
  <c r="I57" i="10"/>
  <c r="K57" i="10"/>
  <c r="A57" i="10" s="1"/>
  <c r="I58" i="10"/>
  <c r="K58" i="10" s="1"/>
  <c r="A58" i="10" s="1"/>
  <c r="I59" i="10"/>
  <c r="K59" i="10"/>
  <c r="A59" i="10" s="1"/>
  <c r="I60" i="10"/>
  <c r="K60" i="10" s="1"/>
  <c r="A60" i="10" s="1"/>
  <c r="I61" i="10"/>
  <c r="K61" i="10" s="1"/>
  <c r="A61" i="10" s="1"/>
  <c r="I62" i="10"/>
  <c r="K62" i="10" s="1"/>
  <c r="A62" i="10" s="1"/>
  <c r="I63" i="10"/>
  <c r="K63" i="10"/>
  <c r="A63" i="10" s="1"/>
  <c r="I64" i="10"/>
  <c r="K64" i="10" s="1"/>
  <c r="A64" i="10" s="1"/>
  <c r="I65" i="10"/>
  <c r="K65" i="10"/>
  <c r="A65" i="10" s="1"/>
  <c r="I66" i="10"/>
  <c r="K66" i="10" s="1"/>
  <c r="A66" i="10" s="1"/>
  <c r="I67" i="10"/>
  <c r="K67" i="10"/>
  <c r="A67" i="10" s="1"/>
  <c r="I68" i="10"/>
  <c r="K68" i="10" s="1"/>
  <c r="A68" i="10" s="1"/>
  <c r="I69" i="10"/>
  <c r="K69" i="10" s="1"/>
  <c r="A69" i="10" s="1"/>
  <c r="I70" i="10"/>
  <c r="K70" i="10" s="1"/>
  <c r="A70" i="10" s="1"/>
  <c r="I22" i="10"/>
  <c r="K22" i="10"/>
  <c r="A22" i="10" s="1"/>
  <c r="I23" i="10"/>
  <c r="K23" i="10"/>
  <c r="A23" i="10" s="1"/>
  <c r="I24" i="10"/>
  <c r="K24" i="10" s="1"/>
  <c r="A24" i="10" s="1"/>
  <c r="I25" i="10"/>
  <c r="K25" i="10" s="1"/>
  <c r="A25" i="10" s="1"/>
  <c r="I26" i="10"/>
  <c r="K26" i="10" s="1"/>
  <c r="A26" i="10" s="1"/>
  <c r="I27" i="10"/>
  <c r="K27" i="10"/>
  <c r="A27" i="10" s="1"/>
  <c r="I28" i="10"/>
  <c r="K28" i="10"/>
  <c r="A28" i="10" s="1"/>
  <c r="I29" i="10"/>
  <c r="K29" i="10" s="1"/>
  <c r="A29" i="10" s="1"/>
  <c r="I30" i="10"/>
  <c r="K30" i="10" s="1"/>
  <c r="A30" i="10" s="1"/>
  <c r="I31" i="10"/>
  <c r="K31" i="10"/>
  <c r="A31" i="10" s="1"/>
  <c r="I32" i="10"/>
  <c r="K32" i="10" s="1"/>
  <c r="A32" i="10" s="1"/>
  <c r="I33" i="10"/>
  <c r="K33" i="10" s="1"/>
  <c r="A33" i="10" s="1"/>
  <c r="I34" i="10"/>
  <c r="K34" i="10" s="1"/>
  <c r="A34" i="10" s="1"/>
  <c r="I35" i="10"/>
  <c r="K35" i="10"/>
  <c r="A35" i="10" s="1"/>
  <c r="I36" i="10"/>
  <c r="K36" i="10"/>
  <c r="A36" i="10" s="1"/>
  <c r="I37" i="10"/>
  <c r="K37" i="10" s="1"/>
  <c r="A37" i="10" s="1"/>
  <c r="I38" i="10"/>
  <c r="K38" i="10" s="1"/>
  <c r="A38" i="10" s="1"/>
  <c r="I39" i="10"/>
  <c r="K39" i="10"/>
  <c r="A39" i="10" s="1"/>
  <c r="I40" i="10"/>
  <c r="K40" i="10" s="1"/>
  <c r="A40" i="10" s="1"/>
  <c r="I41" i="10"/>
  <c r="K41" i="10" s="1"/>
  <c r="A41" i="10" s="1"/>
  <c r="I5" i="10"/>
  <c r="K5" i="10"/>
  <c r="A5" i="10" s="1"/>
  <c r="I6" i="10"/>
  <c r="K6" i="10" s="1"/>
  <c r="A6" i="10" s="1"/>
  <c r="I7" i="10"/>
  <c r="K7" i="10" s="1"/>
  <c r="A7" i="10" s="1"/>
  <c r="I8" i="10"/>
  <c r="K8" i="10" s="1"/>
  <c r="A8" i="10" s="1"/>
  <c r="I9" i="10"/>
  <c r="K9" i="10"/>
  <c r="A9" i="10" s="1"/>
  <c r="I10" i="10"/>
  <c r="K10" i="10"/>
  <c r="A10" i="10" s="1"/>
  <c r="I11" i="10"/>
  <c r="K11" i="10"/>
  <c r="A11" i="10" s="1"/>
  <c r="I12" i="10"/>
  <c r="K12" i="10" s="1"/>
  <c r="A12" i="10" s="1"/>
  <c r="I13" i="10"/>
  <c r="K13" i="10" s="1"/>
  <c r="A13" i="10" s="1"/>
  <c r="I14" i="10"/>
  <c r="K14" i="10" s="1"/>
  <c r="A14" i="10" s="1"/>
  <c r="I15" i="10"/>
  <c r="K15" i="10" s="1"/>
  <c r="A15" i="10" s="1"/>
  <c r="I16" i="10"/>
  <c r="K16" i="10" s="1"/>
  <c r="A16" i="10" s="1"/>
  <c r="I17" i="10"/>
  <c r="K17" i="10"/>
  <c r="A17" i="10" s="1"/>
  <c r="I18" i="10"/>
  <c r="K18" i="10"/>
  <c r="A18" i="10" s="1"/>
  <c r="I19" i="10"/>
  <c r="K19" i="10"/>
  <c r="A19" i="10" s="1"/>
  <c r="I20" i="10"/>
  <c r="K20" i="10" s="1"/>
  <c r="A20" i="10" s="1"/>
  <c r="I21" i="10"/>
  <c r="K21" i="10" s="1"/>
  <c r="A21" i="10" s="1"/>
  <c r="I116" i="10"/>
  <c r="K116" i="10" s="1"/>
  <c r="A116" i="10" s="1"/>
  <c r="I117" i="10"/>
  <c r="K117" i="10" s="1"/>
  <c r="A117" i="10" s="1"/>
  <c r="I118" i="10"/>
  <c r="K118" i="10" s="1"/>
  <c r="A118" i="10" s="1"/>
  <c r="I119" i="10"/>
  <c r="K119" i="10" s="1"/>
  <c r="A119" i="10" s="1"/>
  <c r="I120" i="10"/>
  <c r="K120" i="10" s="1"/>
  <c r="A120" i="10" s="1"/>
  <c r="I121" i="10"/>
  <c r="K121" i="10" s="1"/>
  <c r="A121" i="10" s="1"/>
  <c r="I122" i="10"/>
  <c r="K122" i="10" s="1"/>
  <c r="A122" i="10" s="1"/>
  <c r="I123" i="10"/>
  <c r="K123" i="10" s="1"/>
  <c r="A123" i="10" s="1"/>
  <c r="I124" i="10"/>
  <c r="K124" i="10" s="1"/>
  <c r="A124" i="10" s="1"/>
  <c r="I125" i="10"/>
  <c r="K125" i="10" s="1"/>
  <c r="A125" i="10" s="1"/>
  <c r="I126" i="10"/>
  <c r="K126" i="10" s="1"/>
  <c r="A126" i="10" s="1"/>
  <c r="I127" i="10"/>
  <c r="K127" i="10" s="1"/>
  <c r="A127" i="10" s="1"/>
  <c r="I128" i="10"/>
  <c r="K128" i="10" s="1"/>
  <c r="A128" i="10" s="1"/>
  <c r="I129" i="10"/>
  <c r="K129" i="10" s="1"/>
  <c r="A129" i="10" s="1"/>
  <c r="I130" i="10"/>
  <c r="K130" i="10" s="1"/>
  <c r="A130" i="10" s="1"/>
  <c r="I131" i="10"/>
  <c r="K131" i="10" s="1"/>
  <c r="A131" i="10" s="1"/>
  <c r="I132" i="10"/>
  <c r="K132" i="10" s="1"/>
  <c r="A132" i="10" s="1"/>
  <c r="I133" i="10"/>
  <c r="K133" i="10" s="1"/>
  <c r="A133" i="10" s="1"/>
  <c r="I134" i="10"/>
  <c r="K134" i="10" s="1"/>
  <c r="A134" i="10" s="1"/>
  <c r="I135" i="10"/>
  <c r="K135" i="10" s="1"/>
  <c r="A135" i="10" s="1"/>
  <c r="I136" i="10"/>
  <c r="K136" i="10" s="1"/>
  <c r="A136" i="10" s="1"/>
  <c r="I137" i="10"/>
  <c r="K137" i="10" s="1"/>
  <c r="A137" i="10" s="1"/>
  <c r="I138" i="10"/>
  <c r="K138" i="10" s="1"/>
  <c r="A138" i="10" s="1"/>
  <c r="I139" i="10"/>
  <c r="K139" i="10" s="1"/>
  <c r="A139" i="10" s="1"/>
  <c r="I140" i="10"/>
  <c r="K140" i="10" s="1"/>
  <c r="A140" i="10" s="1"/>
  <c r="I141" i="10"/>
  <c r="K141" i="10" s="1"/>
  <c r="A141" i="10" s="1"/>
  <c r="I142" i="10"/>
  <c r="K142" i="10" s="1"/>
  <c r="A142" i="10" s="1"/>
  <c r="I143" i="10"/>
  <c r="K143" i="10" s="1"/>
  <c r="A143" i="10" s="1"/>
  <c r="I144" i="10"/>
  <c r="K144" i="10" s="1"/>
  <c r="A144" i="10" s="1"/>
  <c r="I145" i="10"/>
  <c r="K145" i="10" s="1"/>
  <c r="A145" i="10" s="1"/>
  <c r="I146" i="10"/>
  <c r="K146" i="10" s="1"/>
  <c r="A146" i="10" s="1"/>
  <c r="I147" i="10"/>
  <c r="K147" i="10" s="1"/>
  <c r="A147" i="10" s="1"/>
  <c r="I148" i="10"/>
  <c r="K148" i="10" s="1"/>
  <c r="A148" i="10" s="1"/>
  <c r="I149" i="10"/>
  <c r="K149" i="10" s="1"/>
  <c r="A149" i="10" s="1"/>
  <c r="I150" i="10"/>
  <c r="K150" i="10" s="1"/>
  <c r="A150" i="10" s="1"/>
  <c r="I97" i="10"/>
  <c r="K97" i="10" s="1"/>
  <c r="A97" i="10" s="1"/>
  <c r="I98" i="10"/>
  <c r="K98" i="10" s="1"/>
  <c r="A98" i="10" s="1"/>
  <c r="I99" i="10"/>
  <c r="K99" i="10" s="1"/>
  <c r="A99" i="10" s="1"/>
  <c r="I100" i="10"/>
  <c r="K100" i="10" s="1"/>
  <c r="A100" i="10" s="1"/>
  <c r="I101" i="10"/>
  <c r="K101" i="10" s="1"/>
  <c r="A101" i="10" s="1"/>
  <c r="I102" i="10"/>
  <c r="K102" i="10" s="1"/>
  <c r="A102" i="10" s="1"/>
  <c r="I103" i="10"/>
  <c r="K103" i="10" s="1"/>
  <c r="A103" i="10" s="1"/>
  <c r="I104" i="10"/>
  <c r="K104" i="10" s="1"/>
  <c r="A104" i="10" s="1"/>
  <c r="I105" i="10"/>
  <c r="K105" i="10" s="1"/>
  <c r="A105" i="10" s="1"/>
  <c r="I106" i="10"/>
  <c r="K106" i="10" s="1"/>
  <c r="A106" i="10" s="1"/>
  <c r="I107" i="10"/>
  <c r="K107" i="10" s="1"/>
  <c r="A107" i="10" s="1"/>
  <c r="I108" i="10"/>
  <c r="K108" i="10" s="1"/>
  <c r="A108" i="10" s="1"/>
  <c r="I109" i="10"/>
  <c r="K109" i="10" s="1"/>
  <c r="A109" i="10" s="1"/>
  <c r="I110" i="10"/>
  <c r="K110" i="10" s="1"/>
  <c r="A110" i="10" s="1"/>
  <c r="I111" i="10"/>
  <c r="K111" i="10" s="1"/>
  <c r="A111" i="10" s="1"/>
  <c r="I112" i="10"/>
  <c r="K112" i="10" s="1"/>
  <c r="A112" i="10" s="1"/>
  <c r="I113" i="10"/>
  <c r="K113" i="10" s="1"/>
  <c r="A113" i="10" s="1"/>
  <c r="I114" i="10"/>
  <c r="K114" i="10"/>
  <c r="A114" i="10" s="1"/>
  <c r="I115" i="10"/>
  <c r="K115" i="10" s="1"/>
  <c r="A115" i="10" s="1"/>
  <c r="A23" i="300" l="1"/>
  <c r="O21" i="300"/>
  <c r="A21" i="300"/>
  <c r="A23" i="299"/>
  <c r="O21" i="299"/>
  <c r="A21" i="299"/>
  <c r="A23" i="298"/>
  <c r="O21" i="298"/>
  <c r="A21" i="298"/>
  <c r="A23" i="297"/>
  <c r="O21" i="297"/>
  <c r="A21" i="297"/>
  <c r="A23" i="296"/>
  <c r="O21" i="296"/>
  <c r="A21" i="296"/>
  <c r="A23" i="295"/>
  <c r="O21" i="295"/>
  <c r="A21" i="295"/>
  <c r="A23" i="294"/>
  <c r="O21" i="294"/>
  <c r="A21" i="294"/>
  <c r="A23" i="293"/>
  <c r="O21" i="293"/>
  <c r="A21" i="293"/>
  <c r="A23" i="292"/>
  <c r="O21" i="292"/>
  <c r="A21" i="292"/>
  <c r="A23" i="291"/>
  <c r="O21" i="291"/>
  <c r="A21" i="291"/>
  <c r="A23" i="290"/>
  <c r="O21" i="290"/>
  <c r="A21" i="290"/>
  <c r="A23" i="289"/>
  <c r="O21" i="289"/>
  <c r="A21" i="289"/>
  <c r="A23" i="288"/>
  <c r="O21" i="288"/>
  <c r="A21" i="288"/>
  <c r="A23" i="287"/>
  <c r="O21" i="287"/>
  <c r="A21" i="287"/>
  <c r="A23" i="286"/>
  <c r="O21" i="286"/>
  <c r="A21" i="286"/>
  <c r="A23" i="285"/>
  <c r="O21" i="285"/>
  <c r="A21" i="285"/>
  <c r="A23" i="284"/>
  <c r="O21" i="284"/>
  <c r="A21" i="284"/>
  <c r="A23" i="283"/>
  <c r="O21" i="283"/>
  <c r="A21" i="283"/>
  <c r="A23" i="282"/>
  <c r="O21" i="282"/>
  <c r="A21" i="282"/>
  <c r="A23" i="281"/>
  <c r="O21" i="281"/>
  <c r="A21" i="281"/>
  <c r="A23" i="280"/>
  <c r="O21" i="280"/>
  <c r="A21" i="280"/>
  <c r="A23" i="279"/>
  <c r="O21" i="279"/>
  <c r="A21" i="279"/>
  <c r="A23" i="278"/>
  <c r="O21" i="278"/>
  <c r="A21" i="278"/>
  <c r="A23" i="277"/>
  <c r="O21" i="277"/>
  <c r="A21" i="277"/>
  <c r="A23" i="276"/>
  <c r="O21" i="276"/>
  <c r="A21" i="276"/>
  <c r="A23" i="275"/>
  <c r="O21" i="275"/>
  <c r="A21" i="275"/>
  <c r="A23" i="274"/>
  <c r="O21" i="274"/>
  <c r="A21" i="274"/>
  <c r="A23" i="273"/>
  <c r="O21" i="273"/>
  <c r="A21" i="273"/>
  <c r="A23" i="272"/>
  <c r="O21" i="272"/>
  <c r="A21" i="272"/>
  <c r="A23" i="271"/>
  <c r="O21" i="271"/>
  <c r="A21" i="271"/>
  <c r="A23" i="270"/>
  <c r="O21" i="270"/>
  <c r="A21" i="270"/>
  <c r="A23" i="140"/>
  <c r="O21" i="140"/>
  <c r="A21" i="140"/>
  <c r="V5" i="300"/>
  <c r="O5" i="300"/>
  <c r="H5" i="300"/>
  <c r="A5" i="300"/>
  <c r="V5" i="299"/>
  <c r="O5" i="299"/>
  <c r="H5" i="299"/>
  <c r="A5" i="299"/>
  <c r="V5" i="298"/>
  <c r="O5" i="298"/>
  <c r="H5" i="298"/>
  <c r="A5" i="298"/>
  <c r="V5" i="297"/>
  <c r="O5" i="297"/>
  <c r="H5" i="297"/>
  <c r="A5" i="297"/>
  <c r="V5" i="296"/>
  <c r="O5" i="296"/>
  <c r="H5" i="296"/>
  <c r="A5" i="296"/>
  <c r="V5" i="295"/>
  <c r="O5" i="295"/>
  <c r="H5" i="295"/>
  <c r="A5" i="295"/>
  <c r="V5" i="294"/>
  <c r="O5" i="294"/>
  <c r="H5" i="294"/>
  <c r="A5" i="294"/>
  <c r="V5" i="293"/>
  <c r="O5" i="293"/>
  <c r="H5" i="293"/>
  <c r="A5" i="293"/>
  <c r="V5" i="292"/>
  <c r="O5" i="292"/>
  <c r="H5" i="292"/>
  <c r="A5" i="292"/>
  <c r="V5" i="291"/>
  <c r="O5" i="291"/>
  <c r="H5" i="291"/>
  <c r="A5" i="291"/>
  <c r="V5" i="290"/>
  <c r="O5" i="290"/>
  <c r="H5" i="290"/>
  <c r="A5" i="290"/>
  <c r="V5" i="289"/>
  <c r="O5" i="289"/>
  <c r="H5" i="289"/>
  <c r="A5" i="289"/>
  <c r="V5" i="288"/>
  <c r="O5" i="288"/>
  <c r="H5" i="288"/>
  <c r="A5" i="288"/>
  <c r="V5" i="287"/>
  <c r="O5" i="287"/>
  <c r="H5" i="287"/>
  <c r="A5" i="287"/>
  <c r="V5" i="286"/>
  <c r="O5" i="286"/>
  <c r="H5" i="286"/>
  <c r="A5" i="286"/>
  <c r="V5" i="285"/>
  <c r="O5" i="285"/>
  <c r="H5" i="285"/>
  <c r="A5" i="285"/>
  <c r="V5" i="284"/>
  <c r="O5" i="284"/>
  <c r="H5" i="284"/>
  <c r="A5" i="284"/>
  <c r="S5" i="283"/>
  <c r="Q3" i="283"/>
  <c r="V5" i="283"/>
  <c r="O5" i="283"/>
  <c r="H5" i="283"/>
  <c r="A5" i="283"/>
  <c r="V5" i="282"/>
  <c r="O5" i="282"/>
  <c r="H5" i="282"/>
  <c r="A5" i="282"/>
  <c r="V5" i="281"/>
  <c r="O5" i="281"/>
  <c r="H5" i="281"/>
  <c r="A5" i="281"/>
  <c r="V5" i="280"/>
  <c r="O5" i="280"/>
  <c r="H5" i="280"/>
  <c r="A5" i="280"/>
  <c r="V5" i="279"/>
  <c r="O5" i="279"/>
  <c r="H5" i="279"/>
  <c r="A5" i="279"/>
  <c r="V5" i="278"/>
  <c r="O5" i="278"/>
  <c r="H5" i="278"/>
  <c r="A5" i="278"/>
  <c r="V5" i="277"/>
  <c r="O5" i="277"/>
  <c r="H5" i="277"/>
  <c r="A5" i="277"/>
  <c r="V5" i="276"/>
  <c r="O5" i="276"/>
  <c r="H5" i="276"/>
  <c r="A5" i="276"/>
  <c r="V5" i="275"/>
  <c r="O5" i="275"/>
  <c r="H5" i="275"/>
  <c r="A5" i="275"/>
  <c r="V5" i="274"/>
  <c r="O5" i="274"/>
  <c r="H5" i="274"/>
  <c r="A5" i="274"/>
  <c r="V5" i="273"/>
  <c r="O5" i="273"/>
  <c r="H5" i="273"/>
  <c r="A5" i="273"/>
  <c r="V5" i="272"/>
  <c r="O5" i="272"/>
  <c r="H5" i="272"/>
  <c r="A5" i="272"/>
  <c r="V5" i="271"/>
  <c r="O5" i="271"/>
  <c r="H5" i="271"/>
  <c r="A5" i="271"/>
  <c r="V5" i="270"/>
  <c r="O5" i="270"/>
  <c r="H5" i="270"/>
  <c r="A5" i="270"/>
  <c r="V5" i="140"/>
  <c r="O5" i="140"/>
  <c r="H5" i="140"/>
  <c r="A5" i="140"/>
  <c r="X4" i="300"/>
  <c r="Q4" i="300"/>
  <c r="P2" i="300" s="1"/>
  <c r="J4" i="300"/>
  <c r="C4" i="300"/>
  <c r="X4" i="299"/>
  <c r="Q4" i="299"/>
  <c r="J4" i="299"/>
  <c r="J3" i="299" s="1"/>
  <c r="C4" i="299"/>
  <c r="B2" i="299"/>
  <c r="X4" i="298"/>
  <c r="Q4" i="298"/>
  <c r="J4" i="298"/>
  <c r="C4" i="298"/>
  <c r="P1" i="298"/>
  <c r="X4" i="297"/>
  <c r="Q4" i="297"/>
  <c r="P2" i="297" s="1"/>
  <c r="J4" i="297"/>
  <c r="W2" i="297"/>
  <c r="C4" i="297"/>
  <c r="X4" i="296"/>
  <c r="Q4" i="296"/>
  <c r="J4" i="296"/>
  <c r="C4" i="296"/>
  <c r="X3" i="296"/>
  <c r="J3" i="296"/>
  <c r="C3" i="296"/>
  <c r="X4" i="295"/>
  <c r="Q4" i="295"/>
  <c r="S5" i="295" s="1"/>
  <c r="J4" i="295"/>
  <c r="W2" i="295"/>
  <c r="I2" i="295"/>
  <c r="C4" i="295"/>
  <c r="W6" i="300"/>
  <c r="V6" i="300"/>
  <c r="I6" i="300"/>
  <c r="H6" i="300"/>
  <c r="X3" i="300"/>
  <c r="S5" i="300"/>
  <c r="L5" i="300"/>
  <c r="E5" i="300"/>
  <c r="Q3" i="300"/>
  <c r="W2" i="300"/>
  <c r="I2" i="300"/>
  <c r="B2" i="300"/>
  <c r="P1" i="300"/>
  <c r="W6" i="299"/>
  <c r="V6" i="299"/>
  <c r="I6" i="299"/>
  <c r="H6" i="299"/>
  <c r="E5" i="299"/>
  <c r="Z5" i="299"/>
  <c r="S5" i="299"/>
  <c r="L5" i="299"/>
  <c r="C3" i="299"/>
  <c r="X3" i="299"/>
  <c r="W2" i="299"/>
  <c r="P2" i="299"/>
  <c r="I2" i="299"/>
  <c r="W1" i="299"/>
  <c r="I1" i="299"/>
  <c r="W6" i="298"/>
  <c r="V6" i="298"/>
  <c r="I6" i="298"/>
  <c r="H6" i="298"/>
  <c r="S5" i="298"/>
  <c r="Z5" i="298"/>
  <c r="L5" i="298"/>
  <c r="E5" i="298"/>
  <c r="X3" i="298"/>
  <c r="Q3" i="298"/>
  <c r="C3" i="298"/>
  <c r="W2" i="298"/>
  <c r="P2" i="298"/>
  <c r="I2" i="298"/>
  <c r="B2" i="298"/>
  <c r="W1" i="298"/>
  <c r="B1" i="298"/>
  <c r="W6" i="297"/>
  <c r="V6" i="297"/>
  <c r="I6" i="297"/>
  <c r="H6" i="297"/>
  <c r="S5" i="297"/>
  <c r="L5" i="297"/>
  <c r="X3" i="297"/>
  <c r="E5" i="297"/>
  <c r="Q3" i="297"/>
  <c r="J3" i="297"/>
  <c r="I2" i="297"/>
  <c r="B2" i="297"/>
  <c r="P1" i="297"/>
  <c r="I1" i="297"/>
  <c r="W6" i="296"/>
  <c r="V6" i="296"/>
  <c r="I6" i="296"/>
  <c r="H6" i="296"/>
  <c r="L5" i="296"/>
  <c r="E5" i="296"/>
  <c r="Z5" i="296"/>
  <c r="Q3" i="296"/>
  <c r="W2" i="296"/>
  <c r="P2" i="296"/>
  <c r="I2" i="296"/>
  <c r="B2" i="296"/>
  <c r="W1" i="296"/>
  <c r="I1" i="296"/>
  <c r="B1" i="296"/>
  <c r="W6" i="295"/>
  <c r="V6" i="295"/>
  <c r="I6" i="295"/>
  <c r="H6" i="295"/>
  <c r="Z5" i="295"/>
  <c r="J3" i="295"/>
  <c r="E5" i="295"/>
  <c r="Q3" i="295"/>
  <c r="C3" i="295"/>
  <c r="B2" i="295"/>
  <c r="P1" i="295"/>
  <c r="B1" i="295"/>
  <c r="X4" i="294"/>
  <c r="Q4" i="294"/>
  <c r="J4" i="294"/>
  <c r="C4" i="294"/>
  <c r="X4" i="293"/>
  <c r="Q4" i="293"/>
  <c r="P2" i="293" s="1"/>
  <c r="J4" i="293"/>
  <c r="C4" i="293"/>
  <c r="X4" i="292"/>
  <c r="W2" i="292" s="1"/>
  <c r="Q4" i="292"/>
  <c r="J4" i="292"/>
  <c r="C4" i="292"/>
  <c r="X4" i="291"/>
  <c r="X3" i="291" s="1"/>
  <c r="Q4" i="291"/>
  <c r="J4" i="291"/>
  <c r="I2" i="291" s="1"/>
  <c r="C4" i="291"/>
  <c r="B2" i="291" s="1"/>
  <c r="X4" i="290"/>
  <c r="Q4" i="290"/>
  <c r="J4" i="290"/>
  <c r="L5" i="290" s="1"/>
  <c r="C4" i="290"/>
  <c r="X4" i="289"/>
  <c r="Q4" i="289"/>
  <c r="J4" i="289"/>
  <c r="C4" i="289"/>
  <c r="X4" i="288"/>
  <c r="Z5" i="288" s="1"/>
  <c r="Q4" i="288"/>
  <c r="Q3" i="288" s="1"/>
  <c r="J4" i="288"/>
  <c r="C4" i="288"/>
  <c r="C3" i="288" s="1"/>
  <c r="X4" i="287"/>
  <c r="Q4" i="287"/>
  <c r="P2" i="287" s="1"/>
  <c r="J4" i="287"/>
  <c r="I2" i="287" s="1"/>
  <c r="C4" i="287"/>
  <c r="B2" i="287" s="1"/>
  <c r="X4" i="286"/>
  <c r="Q4" i="286"/>
  <c r="P1" i="286" s="1"/>
  <c r="J4" i="286"/>
  <c r="C4" i="286"/>
  <c r="Q3" i="286"/>
  <c r="X4" i="285"/>
  <c r="Q4" i="285"/>
  <c r="J4" i="285"/>
  <c r="C4" i="285"/>
  <c r="E5" i="285" s="1"/>
  <c r="W6" i="294"/>
  <c r="V6" i="294"/>
  <c r="I6" i="294"/>
  <c r="H6" i="294"/>
  <c r="L5" i="294"/>
  <c r="Z5" i="294"/>
  <c r="S5" i="294"/>
  <c r="E5" i="294"/>
  <c r="X3" i="294"/>
  <c r="Q3" i="294"/>
  <c r="J3" i="294"/>
  <c r="W2" i="294"/>
  <c r="P2" i="294"/>
  <c r="I2" i="294"/>
  <c r="B2" i="294"/>
  <c r="W1" i="294"/>
  <c r="P1" i="294"/>
  <c r="I1" i="294"/>
  <c r="W6" i="293"/>
  <c r="V6" i="293"/>
  <c r="I6" i="293"/>
  <c r="H6" i="293"/>
  <c r="L5" i="293"/>
  <c r="E5" i="293"/>
  <c r="Z5" i="293"/>
  <c r="S5" i="293"/>
  <c r="X3" i="293"/>
  <c r="Q3" i="293"/>
  <c r="J3" i="293"/>
  <c r="C3" i="293"/>
  <c r="W2" i="293"/>
  <c r="I2" i="293"/>
  <c r="B2" i="293"/>
  <c r="W1" i="293"/>
  <c r="P1" i="293"/>
  <c r="I1" i="293"/>
  <c r="B1" i="293"/>
  <c r="W6" i="292"/>
  <c r="V6" i="292"/>
  <c r="I6" i="292"/>
  <c r="H6" i="292"/>
  <c r="S5" i="292"/>
  <c r="E5" i="292"/>
  <c r="X3" i="292"/>
  <c r="L5" i="292"/>
  <c r="Q3" i="292"/>
  <c r="J3" i="292"/>
  <c r="C3" i="292"/>
  <c r="P2" i="292"/>
  <c r="I2" i="292"/>
  <c r="B2" i="292"/>
  <c r="P1" i="292"/>
  <c r="I1" i="292"/>
  <c r="B1" i="292"/>
  <c r="W6" i="291"/>
  <c r="V6" i="291"/>
  <c r="I6" i="291"/>
  <c r="H6" i="291"/>
  <c r="Q3" i="291"/>
  <c r="L5" i="291"/>
  <c r="E5" i="291"/>
  <c r="J3" i="291"/>
  <c r="C3" i="291"/>
  <c r="W2" i="291"/>
  <c r="P2" i="291"/>
  <c r="I1" i="291"/>
  <c r="B1" i="291"/>
  <c r="W6" i="290"/>
  <c r="V6" i="290"/>
  <c r="I6" i="290"/>
  <c r="H6" i="290"/>
  <c r="Z5" i="290"/>
  <c r="Q3" i="290"/>
  <c r="J3" i="290"/>
  <c r="E5" i="290"/>
  <c r="C3" i="290"/>
  <c r="W2" i="290"/>
  <c r="P2" i="290"/>
  <c r="I2" i="290"/>
  <c r="B2" i="290"/>
  <c r="B1" i="290"/>
  <c r="W6" i="289"/>
  <c r="V6" i="289"/>
  <c r="I6" i="289"/>
  <c r="H6" i="289"/>
  <c r="Z5" i="289"/>
  <c r="S5" i="289"/>
  <c r="J3" i="289"/>
  <c r="E5" i="289"/>
  <c r="W2" i="289"/>
  <c r="P2" i="289"/>
  <c r="I2" i="289"/>
  <c r="B2" i="289"/>
  <c r="W6" i="288"/>
  <c r="V6" i="288"/>
  <c r="I6" i="288"/>
  <c r="H6" i="288"/>
  <c r="S5" i="288"/>
  <c r="E5" i="288"/>
  <c r="L5" i="288"/>
  <c r="X3" i="288"/>
  <c r="W2" i="288"/>
  <c r="P2" i="288"/>
  <c r="I2" i="288"/>
  <c r="B2" i="288"/>
  <c r="W1" i="288"/>
  <c r="W6" i="287"/>
  <c r="V6" i="287"/>
  <c r="I6" i="287"/>
  <c r="H6" i="287"/>
  <c r="S5" i="287"/>
  <c r="L5" i="287"/>
  <c r="Z5" i="287"/>
  <c r="J3" i="287"/>
  <c r="E5" i="287"/>
  <c r="X3" i="287"/>
  <c r="Q3" i="287"/>
  <c r="W2" i="287"/>
  <c r="W1" i="287"/>
  <c r="P1" i="287"/>
  <c r="W6" i="286"/>
  <c r="V6" i="286"/>
  <c r="I6" i="286"/>
  <c r="H6" i="286"/>
  <c r="S5" i="286"/>
  <c r="L5" i="286"/>
  <c r="Z5" i="286"/>
  <c r="E5" i="286"/>
  <c r="X3" i="286"/>
  <c r="J3" i="286"/>
  <c r="W2" i="286"/>
  <c r="P2" i="286"/>
  <c r="I2" i="286"/>
  <c r="B2" i="286"/>
  <c r="W1" i="286"/>
  <c r="I1" i="286"/>
  <c r="W6" i="285"/>
  <c r="V6" i="285"/>
  <c r="I6" i="285"/>
  <c r="H6" i="285"/>
  <c r="L5" i="285"/>
  <c r="Z5" i="285"/>
  <c r="S5" i="285"/>
  <c r="X3" i="285"/>
  <c r="Q3" i="285"/>
  <c r="J3" i="285"/>
  <c r="W2" i="285"/>
  <c r="P2" i="285"/>
  <c r="I2" i="285"/>
  <c r="B2" i="285"/>
  <c r="W1" i="285"/>
  <c r="P1" i="285"/>
  <c r="I1" i="285"/>
  <c r="I32" i="1"/>
  <c r="I31" i="1"/>
  <c r="I30" i="1"/>
  <c r="I29" i="1"/>
  <c r="H32" i="1"/>
  <c r="H31" i="1"/>
  <c r="H30" i="1"/>
  <c r="H29" i="1"/>
  <c r="G32" i="1"/>
  <c r="G31" i="1"/>
  <c r="G30" i="1"/>
  <c r="G29" i="1"/>
  <c r="F32" i="1"/>
  <c r="F31" i="1"/>
  <c r="F30" i="1"/>
  <c r="F29" i="1"/>
  <c r="E32" i="1"/>
  <c r="E31" i="1"/>
  <c r="E30" i="1"/>
  <c r="E29" i="1"/>
  <c r="D32" i="1"/>
  <c r="D31" i="1"/>
  <c r="D30" i="1"/>
  <c r="D29" i="1"/>
  <c r="C32" i="1"/>
  <c r="C31" i="1"/>
  <c r="C30" i="1"/>
  <c r="C29" i="1"/>
  <c r="B29" i="1"/>
  <c r="B32" i="1"/>
  <c r="B31" i="1"/>
  <c r="B30" i="1"/>
  <c r="X4" i="284"/>
  <c r="X3" i="284" s="1"/>
  <c r="Q4" i="284"/>
  <c r="S5" i="284" s="1"/>
  <c r="J4" i="284"/>
  <c r="I1" i="284" s="1"/>
  <c r="C4" i="284"/>
  <c r="B1" i="284" s="1"/>
  <c r="X4" i="283"/>
  <c r="Q4" i="283"/>
  <c r="J4" i="283"/>
  <c r="I2" i="283" s="1"/>
  <c r="C4" i="283"/>
  <c r="E5" i="283" s="1"/>
  <c r="X4" i="282"/>
  <c r="W1" i="282" s="1"/>
  <c r="Q4" i="282"/>
  <c r="Q3" i="282" s="1"/>
  <c r="J4" i="282"/>
  <c r="I2" i="282" s="1"/>
  <c r="C4" i="282"/>
  <c r="B2" i="282" s="1"/>
  <c r="X4" i="281"/>
  <c r="Q4" i="281"/>
  <c r="S5" i="281" s="1"/>
  <c r="J4" i="281"/>
  <c r="I2" i="281" s="1"/>
  <c r="C4" i="281"/>
  <c r="B2" i="281" s="1"/>
  <c r="X4" i="280"/>
  <c r="X3" i="280" s="1"/>
  <c r="Q4" i="280"/>
  <c r="P1" i="280" s="1"/>
  <c r="J4" i="280"/>
  <c r="I1" i="280" s="1"/>
  <c r="C4" i="280"/>
  <c r="C3" i="280" s="1"/>
  <c r="X4" i="279"/>
  <c r="Q4" i="279"/>
  <c r="J4" i="279"/>
  <c r="L5" i="279" s="1"/>
  <c r="C4" i="279"/>
  <c r="C3" i="279" s="1"/>
  <c r="X4" i="278"/>
  <c r="X3" i="278" s="1"/>
  <c r="Q4" i="278"/>
  <c r="P2" i="278" s="1"/>
  <c r="J4" i="278"/>
  <c r="I2" i="278" s="1"/>
  <c r="C4" i="278"/>
  <c r="C3" i="278" s="1"/>
  <c r="X4" i="277"/>
  <c r="Q4" i="277"/>
  <c r="J4" i="277"/>
  <c r="I1" i="277" s="1"/>
  <c r="C4" i="277"/>
  <c r="B1" i="277" s="1"/>
  <c r="X4" i="276"/>
  <c r="Z5" i="276" s="1"/>
  <c r="Q4" i="276"/>
  <c r="S5" i="276" s="1"/>
  <c r="J4" i="276"/>
  <c r="L5" i="276" s="1"/>
  <c r="C4" i="276"/>
  <c r="C3" i="276" s="1"/>
  <c r="X4" i="275"/>
  <c r="Q4" i="275"/>
  <c r="J4" i="275"/>
  <c r="I1" i="275" s="1"/>
  <c r="C4" i="275"/>
  <c r="C3" i="275" s="1"/>
  <c r="X4" i="274"/>
  <c r="W1" i="274" s="1"/>
  <c r="Q4" i="274"/>
  <c r="S5" i="274" s="1"/>
  <c r="J4" i="274"/>
  <c r="I2" i="274" s="1"/>
  <c r="C4" i="274"/>
  <c r="B1" i="274" s="1"/>
  <c r="X4" i="273"/>
  <c r="X3" i="273" s="1"/>
  <c r="Q4" i="273"/>
  <c r="P2" i="273" s="1"/>
  <c r="J4" i="273"/>
  <c r="C4" i="273"/>
  <c r="C3" i="273" s="1"/>
  <c r="X4" i="272"/>
  <c r="W1" i="272" s="1"/>
  <c r="Q4" i="272"/>
  <c r="S5" i="272" s="1"/>
  <c r="J4" i="272"/>
  <c r="I2" i="272" s="1"/>
  <c r="C4" i="272"/>
  <c r="B1" i="272" s="1"/>
  <c r="X4" i="271"/>
  <c r="Z5" i="271" s="1"/>
  <c r="Q4" i="271"/>
  <c r="Q3" i="271" s="1"/>
  <c r="J4" i="271"/>
  <c r="J3" i="271" s="1"/>
  <c r="C4" i="271"/>
  <c r="B2" i="271" s="1"/>
  <c r="X4" i="270"/>
  <c r="Z5" i="270" s="1"/>
  <c r="Q4" i="270"/>
  <c r="P2" i="270" s="1"/>
  <c r="J4" i="270"/>
  <c r="L5" i="270" s="1"/>
  <c r="C4" i="270"/>
  <c r="B2" i="270" s="1"/>
  <c r="X4" i="140"/>
  <c r="Q4" i="140"/>
  <c r="S5" i="140" s="1"/>
  <c r="J4" i="140"/>
  <c r="L5" i="140" s="1"/>
  <c r="C4" i="140"/>
  <c r="E5" i="140" s="1"/>
  <c r="F2" i="269"/>
  <c r="E4" i="269" s="1"/>
  <c r="F2" i="268"/>
  <c r="E4" i="268" s="1"/>
  <c r="F2" i="267"/>
  <c r="G1" i="267" s="1"/>
  <c r="F2" i="266"/>
  <c r="B1" i="266" s="1"/>
  <c r="F2" i="265"/>
  <c r="F2" i="264"/>
  <c r="F2" i="263"/>
  <c r="E4" i="263" s="1"/>
  <c r="F2" i="262"/>
  <c r="B2" i="262" s="1"/>
  <c r="F2" i="261"/>
  <c r="E4" i="261" s="1"/>
  <c r="F2" i="260"/>
  <c r="B1" i="260" s="1"/>
  <c r="F2" i="259"/>
  <c r="B2" i="259" s="1"/>
  <c r="F2" i="258"/>
  <c r="B1" i="258" s="1"/>
  <c r="F2" i="257"/>
  <c r="F2" i="256"/>
  <c r="G1" i="256" s="1"/>
  <c r="F2" i="255"/>
  <c r="B1" i="255" s="1"/>
  <c r="F2" i="254"/>
  <c r="B2" i="254" s="1"/>
  <c r="F2" i="253"/>
  <c r="E4" i="253" s="1"/>
  <c r="F2" i="252"/>
  <c r="G1" i="252" s="1"/>
  <c r="F2" i="251"/>
  <c r="B1" i="251" s="1"/>
  <c r="F2" i="250"/>
  <c r="E4" i="250" s="1"/>
  <c r="F2" i="249"/>
  <c r="E4" i="249" s="1"/>
  <c r="F2" i="248"/>
  <c r="B2" i="248" s="1"/>
  <c r="F2" i="247"/>
  <c r="B2" i="247" s="1"/>
  <c r="F2" i="246"/>
  <c r="E4" i="246" s="1"/>
  <c r="F2" i="245"/>
  <c r="E4" i="245" s="1"/>
  <c r="F2" i="244"/>
  <c r="B1" i="244" s="1"/>
  <c r="F2" i="243"/>
  <c r="G1" i="243" s="1"/>
  <c r="F2" i="242"/>
  <c r="B1" i="242" s="1"/>
  <c r="F2" i="241"/>
  <c r="E4" i="241" s="1"/>
  <c r="F2" i="240"/>
  <c r="E4" i="240" s="1"/>
  <c r="F2" i="239"/>
  <c r="E4" i="239" s="1"/>
  <c r="F2" i="238"/>
  <c r="B2" i="238" s="1"/>
  <c r="F2" i="237"/>
  <c r="G1" i="237" s="1"/>
  <c r="F2" i="236"/>
  <c r="B1" i="236" s="1"/>
  <c r="F2" i="235"/>
  <c r="E4" i="235" s="1"/>
  <c r="F2" i="233"/>
  <c r="B2" i="233" s="1"/>
  <c r="F2" i="234"/>
  <c r="E4" i="234" s="1"/>
  <c r="F2" i="232"/>
  <c r="B2" i="232" s="1"/>
  <c r="F2" i="231"/>
  <c r="B2" i="231" s="1"/>
  <c r="F2" i="230"/>
  <c r="E4" i="230" s="1"/>
  <c r="F2" i="229"/>
  <c r="B2" i="229" s="1"/>
  <c r="F2" i="228"/>
  <c r="B1" i="228" s="1"/>
  <c r="F2" i="227"/>
  <c r="E4" i="227" s="1"/>
  <c r="F2" i="226"/>
  <c r="E4" i="226" s="1"/>
  <c r="F2" i="225"/>
  <c r="G1" i="225" s="1"/>
  <c r="F2" i="224"/>
  <c r="G1" i="224" s="1"/>
  <c r="F2" i="223"/>
  <c r="B2" i="223" s="1"/>
  <c r="F2" i="222"/>
  <c r="E4" i="222" s="1"/>
  <c r="F2" i="221"/>
  <c r="B1" i="221" s="1"/>
  <c r="F2" i="220"/>
  <c r="E4" i="220" s="1"/>
  <c r="F2" i="219"/>
  <c r="E4" i="219" s="1"/>
  <c r="F2" i="218"/>
  <c r="E4" i="218" s="1"/>
  <c r="F2" i="217"/>
  <c r="E4" i="217" s="1"/>
  <c r="F2" i="216"/>
  <c r="B2" i="216" s="1"/>
  <c r="F2" i="215"/>
  <c r="E4" i="215" s="1"/>
  <c r="F2" i="214"/>
  <c r="E4" i="214" s="1"/>
  <c r="F2" i="213"/>
  <c r="B2" i="213" s="1"/>
  <c r="F2" i="212"/>
  <c r="E4" i="212" s="1"/>
  <c r="F2" i="211"/>
  <c r="B2" i="211" s="1"/>
  <c r="F2" i="210"/>
  <c r="B2" i="210" s="1"/>
  <c r="F2" i="209"/>
  <c r="E4" i="209" s="1"/>
  <c r="F2" i="208"/>
  <c r="E4" i="208" s="1"/>
  <c r="F2" i="207"/>
  <c r="E4" i="207" s="1"/>
  <c r="F2" i="206"/>
  <c r="B1" i="206" s="1"/>
  <c r="F2" i="205"/>
  <c r="F2" i="204"/>
  <c r="F2" i="203"/>
  <c r="F2" i="202"/>
  <c r="F2" i="201"/>
  <c r="F2" i="200"/>
  <c r="F2" i="199"/>
  <c r="F2" i="198"/>
  <c r="F2" i="197"/>
  <c r="F2" i="196"/>
  <c r="F2" i="195"/>
  <c r="F2" i="194"/>
  <c r="F2" i="193"/>
  <c r="F2" i="192"/>
  <c r="F2" i="191"/>
  <c r="F2" i="190"/>
  <c r="F2" i="189"/>
  <c r="F2" i="188"/>
  <c r="F2" i="187"/>
  <c r="F2" i="186"/>
  <c r="F2" i="185"/>
  <c r="F2" i="184"/>
  <c r="F2" i="183"/>
  <c r="F2" i="182"/>
  <c r="F2" i="181"/>
  <c r="B1" i="181" s="1"/>
  <c r="F2" i="180"/>
  <c r="F2" i="179"/>
  <c r="F2" i="178"/>
  <c r="B2" i="178" s="1"/>
  <c r="F2" i="177"/>
  <c r="F2" i="176"/>
  <c r="F2" i="175"/>
  <c r="F2" i="174"/>
  <c r="F2" i="43"/>
  <c r="F2" i="42"/>
  <c r="F2" i="41"/>
  <c r="F2" i="40"/>
  <c r="F2" i="39"/>
  <c r="F2" i="38"/>
  <c r="F2" i="37"/>
  <c r="F2" i="36"/>
  <c r="F2" i="35"/>
  <c r="F2" i="34"/>
  <c r="F2" i="33"/>
  <c r="F2" i="32"/>
  <c r="F2" i="31"/>
  <c r="F2" i="30"/>
  <c r="F2" i="29"/>
  <c r="F2" i="28"/>
  <c r="F2" i="27"/>
  <c r="F2" i="26"/>
  <c r="F2" i="25"/>
  <c r="F2" i="24"/>
  <c r="F2" i="23"/>
  <c r="F2" i="22"/>
  <c r="F2" i="21"/>
  <c r="F2" i="20"/>
  <c r="F2" i="19"/>
  <c r="F2" i="18"/>
  <c r="F2" i="17"/>
  <c r="F2" i="16"/>
  <c r="E4" i="16" s="1"/>
  <c r="F2" i="15"/>
  <c r="F2" i="14"/>
  <c r="F2" i="13"/>
  <c r="F2" i="12"/>
  <c r="W6" i="284"/>
  <c r="V6" i="284"/>
  <c r="I6" i="284"/>
  <c r="H6" i="284"/>
  <c r="W6" i="283"/>
  <c r="V6" i="283"/>
  <c r="I6" i="283"/>
  <c r="H6" i="283"/>
  <c r="Z5" i="283"/>
  <c r="X3" i="283"/>
  <c r="C3" i="283"/>
  <c r="W2" i="283"/>
  <c r="B2" i="283"/>
  <c r="W1" i="283"/>
  <c r="B1" i="283"/>
  <c r="W6" i="282"/>
  <c r="V6" i="282"/>
  <c r="I6" i="282"/>
  <c r="H6" i="282"/>
  <c r="W6" i="281"/>
  <c r="V6" i="281"/>
  <c r="I6" i="281"/>
  <c r="H6" i="281"/>
  <c r="Z5" i="281"/>
  <c r="E5" i="281"/>
  <c r="X3" i="281"/>
  <c r="Q3" i="281"/>
  <c r="C3" i="281"/>
  <c r="W2" i="281"/>
  <c r="W1" i="281"/>
  <c r="B1" i="281"/>
  <c r="W6" i="280"/>
  <c r="V6" i="280"/>
  <c r="I6" i="280"/>
  <c r="H6" i="280"/>
  <c r="W6" i="279"/>
  <c r="V6" i="279"/>
  <c r="I6" i="279"/>
  <c r="H6" i="279"/>
  <c r="Z5" i="279"/>
  <c r="S5" i="279"/>
  <c r="X3" i="279"/>
  <c r="Q3" i="279"/>
  <c r="W2" i="279"/>
  <c r="P2" i="279"/>
  <c r="W1" i="279"/>
  <c r="P1" i="279"/>
  <c r="I1" i="279"/>
  <c r="W6" i="278"/>
  <c r="V6" i="278"/>
  <c r="I6" i="278"/>
  <c r="H6" i="278"/>
  <c r="W6" i="277"/>
  <c r="V6" i="277"/>
  <c r="I6" i="277"/>
  <c r="H6" i="277"/>
  <c r="Z5" i="277"/>
  <c r="S5" i="277"/>
  <c r="X3" i="277"/>
  <c r="Q3" i="277"/>
  <c r="W2" i="277"/>
  <c r="P2" i="277"/>
  <c r="W1" i="277"/>
  <c r="P1" i="277"/>
  <c r="W6" i="276"/>
  <c r="V6" i="276"/>
  <c r="I6" i="276"/>
  <c r="H6" i="276"/>
  <c r="W6" i="275"/>
  <c r="V6" i="275"/>
  <c r="I6" i="275"/>
  <c r="H6" i="275"/>
  <c r="Z5" i="275"/>
  <c r="S5" i="275"/>
  <c r="X3" i="275"/>
  <c r="Q3" i="275"/>
  <c r="W2" i="275"/>
  <c r="P2" i="275"/>
  <c r="W1" i="275"/>
  <c r="P1" i="275"/>
  <c r="W6" i="274"/>
  <c r="V6" i="274"/>
  <c r="I6" i="274"/>
  <c r="H6" i="274"/>
  <c r="I1" i="274"/>
  <c r="W6" i="273"/>
  <c r="V6" i="273"/>
  <c r="I6" i="273"/>
  <c r="H6" i="273"/>
  <c r="L5" i="273"/>
  <c r="E5" i="273"/>
  <c r="Q3" i="273"/>
  <c r="J3" i="273"/>
  <c r="I2" i="273"/>
  <c r="W1" i="273"/>
  <c r="I1" i="273"/>
  <c r="W6" i="272"/>
  <c r="V6" i="272"/>
  <c r="I6" i="272"/>
  <c r="H6" i="272"/>
  <c r="Q3" i="272"/>
  <c r="P2" i="272"/>
  <c r="W6" i="271"/>
  <c r="V6" i="271"/>
  <c r="I6" i="271"/>
  <c r="H6" i="271"/>
  <c r="S5" i="271"/>
  <c r="L5" i="271"/>
  <c r="E5" i="271"/>
  <c r="P2" i="271"/>
  <c r="I2" i="271"/>
  <c r="I1" i="271"/>
  <c r="W6" i="270"/>
  <c r="V6" i="270"/>
  <c r="I6" i="270"/>
  <c r="H6" i="270"/>
  <c r="Z5" i="140"/>
  <c r="X3" i="140"/>
  <c r="W2" i="140"/>
  <c r="W1" i="140"/>
  <c r="Q3" i="140"/>
  <c r="P2" i="140"/>
  <c r="P1" i="140"/>
  <c r="J3" i="140"/>
  <c r="I1" i="140"/>
  <c r="A23" i="269"/>
  <c r="J21" i="269"/>
  <c r="A21" i="269"/>
  <c r="A23" i="268"/>
  <c r="J21" i="268"/>
  <c r="A21" i="268"/>
  <c r="B2" i="268"/>
  <c r="G1" i="268"/>
  <c r="A23" i="267"/>
  <c r="J21" i="267"/>
  <c r="A21" i="267"/>
  <c r="A23" i="266"/>
  <c r="J21" i="266"/>
  <c r="A21" i="266"/>
  <c r="A23" i="265"/>
  <c r="J21" i="265"/>
  <c r="A21" i="265"/>
  <c r="E4" i="265"/>
  <c r="B2" i="265"/>
  <c r="G1" i="265"/>
  <c r="B1" i="265"/>
  <c r="A23" i="264"/>
  <c r="J21" i="264"/>
  <c r="A21" i="264"/>
  <c r="E4" i="264"/>
  <c r="B2" i="264"/>
  <c r="G1" i="264"/>
  <c r="B1" i="264"/>
  <c r="A23" i="263"/>
  <c r="J21" i="263"/>
  <c r="A21" i="263"/>
  <c r="G1" i="263"/>
  <c r="B1" i="263"/>
  <c r="A23" i="262"/>
  <c r="J21" i="262"/>
  <c r="A21" i="262"/>
  <c r="A23" i="261"/>
  <c r="J21" i="261"/>
  <c r="A21" i="261"/>
  <c r="A23" i="260"/>
  <c r="J21" i="260"/>
  <c r="A21" i="260"/>
  <c r="E4" i="260"/>
  <c r="B2" i="260"/>
  <c r="A23" i="259"/>
  <c r="J21" i="259"/>
  <c r="A21" i="259"/>
  <c r="G1" i="259"/>
  <c r="A23" i="258"/>
  <c r="J21" i="258"/>
  <c r="A21" i="258"/>
  <c r="A23" i="257"/>
  <c r="J21" i="257"/>
  <c r="A21" i="257"/>
  <c r="E4" i="257"/>
  <c r="B2" i="257"/>
  <c r="G1" i="257"/>
  <c r="B1" i="257"/>
  <c r="A23" i="256"/>
  <c r="J21" i="256"/>
  <c r="A21" i="256"/>
  <c r="A23" i="255"/>
  <c r="J21" i="255"/>
  <c r="A21" i="255"/>
  <c r="B2" i="255"/>
  <c r="G1" i="255"/>
  <c r="A23" i="254"/>
  <c r="J21" i="254"/>
  <c r="A21" i="254"/>
  <c r="H6" i="140"/>
  <c r="I6" i="140"/>
  <c r="A23" i="253"/>
  <c r="J21" i="253"/>
  <c r="A21" i="253"/>
  <c r="A23" i="252"/>
  <c r="J21" i="252"/>
  <c r="A21" i="252"/>
  <c r="E4" i="252"/>
  <c r="A23" i="251"/>
  <c r="J21" i="251"/>
  <c r="A21" i="251"/>
  <c r="B2" i="251"/>
  <c r="A23" i="250"/>
  <c r="J21" i="250"/>
  <c r="A21" i="250"/>
  <c r="A23" i="249"/>
  <c r="J21" i="249"/>
  <c r="A21" i="249"/>
  <c r="A23" i="248"/>
  <c r="J21" i="248"/>
  <c r="A21" i="248"/>
  <c r="E4" i="248"/>
  <c r="A23" i="247"/>
  <c r="J21" i="247"/>
  <c r="A21" i="247"/>
  <c r="A23" i="246"/>
  <c r="J21" i="246"/>
  <c r="A21" i="246"/>
  <c r="G1" i="246"/>
  <c r="B1" i="246"/>
  <c r="A23" i="245"/>
  <c r="J21" i="245"/>
  <c r="A21" i="245"/>
  <c r="A23" i="244"/>
  <c r="J21" i="244"/>
  <c r="A21" i="244"/>
  <c r="A23" i="243"/>
  <c r="J21" i="243"/>
  <c r="A21" i="243"/>
  <c r="B2" i="243"/>
  <c r="A23" i="242"/>
  <c r="J21" i="242"/>
  <c r="A21" i="242"/>
  <c r="A23" i="241"/>
  <c r="J21" i="241"/>
  <c r="A21" i="241"/>
  <c r="A23" i="240"/>
  <c r="J21" i="240"/>
  <c r="A21" i="240"/>
  <c r="A23" i="239"/>
  <c r="J21" i="239"/>
  <c r="A21" i="239"/>
  <c r="A23" i="238"/>
  <c r="J21" i="238"/>
  <c r="A21" i="238"/>
  <c r="G1" i="238"/>
  <c r="B1" i="238"/>
  <c r="A23" i="237"/>
  <c r="J21" i="237"/>
  <c r="A21" i="237"/>
  <c r="A23" i="236"/>
  <c r="J21" i="236"/>
  <c r="A21" i="236"/>
  <c r="A23" i="235"/>
  <c r="J21" i="235"/>
  <c r="A21" i="235"/>
  <c r="B1" i="235"/>
  <c r="A23" i="234"/>
  <c r="J21" i="234"/>
  <c r="A21" i="234"/>
  <c r="A23" i="233"/>
  <c r="J21" i="233"/>
  <c r="A21" i="233"/>
  <c r="A23" i="232"/>
  <c r="J21" i="232"/>
  <c r="A21" i="232"/>
  <c r="E4" i="232"/>
  <c r="A23" i="231"/>
  <c r="J21" i="231"/>
  <c r="A21" i="231"/>
  <c r="A23" i="230"/>
  <c r="J21" i="230"/>
  <c r="A21" i="230"/>
  <c r="A23" i="229"/>
  <c r="J21" i="229"/>
  <c r="A21" i="229"/>
  <c r="A23" i="228"/>
  <c r="J21" i="228"/>
  <c r="A21" i="228"/>
  <c r="B2" i="228"/>
  <c r="A23" i="227"/>
  <c r="J21" i="227"/>
  <c r="A21" i="227"/>
  <c r="A23" i="226"/>
  <c r="J21" i="226"/>
  <c r="A21" i="226"/>
  <c r="A23" i="225"/>
  <c r="J21" i="225"/>
  <c r="A21" i="225"/>
  <c r="A23" i="224"/>
  <c r="J21" i="224"/>
  <c r="A21" i="224"/>
  <c r="A23" i="223"/>
  <c r="J21" i="223"/>
  <c r="A21" i="223"/>
  <c r="B1" i="223"/>
  <c r="A23" i="222"/>
  <c r="J21" i="222"/>
  <c r="A21" i="222"/>
  <c r="B2" i="222"/>
  <c r="A23" i="221"/>
  <c r="J21" i="221"/>
  <c r="A21" i="221"/>
  <c r="A23" i="220"/>
  <c r="J21" i="220"/>
  <c r="A21" i="220"/>
  <c r="A23" i="219"/>
  <c r="J21" i="219"/>
  <c r="A21" i="219"/>
  <c r="A23" i="218"/>
  <c r="J21" i="218"/>
  <c r="A21" i="218"/>
  <c r="A23" i="217"/>
  <c r="J21" i="217"/>
  <c r="A21" i="217"/>
  <c r="A23" i="216"/>
  <c r="J21" i="216"/>
  <c r="A21" i="216"/>
  <c r="A23" i="215"/>
  <c r="J21" i="215"/>
  <c r="A21" i="215"/>
  <c r="B2" i="215"/>
  <c r="G1" i="215"/>
  <c r="B1" i="215"/>
  <c r="A23" i="214"/>
  <c r="J21" i="214"/>
  <c r="A21" i="214"/>
  <c r="A23" i="213"/>
  <c r="J21" i="213"/>
  <c r="A21" i="213"/>
  <c r="A23" i="212"/>
  <c r="J21" i="212"/>
  <c r="A21" i="212"/>
  <c r="A23" i="211"/>
  <c r="J21" i="211"/>
  <c r="A21" i="211"/>
  <c r="A23" i="210"/>
  <c r="J21" i="210"/>
  <c r="A21" i="210"/>
  <c r="A23" i="209"/>
  <c r="J21" i="209"/>
  <c r="A21" i="209"/>
  <c r="A23" i="208"/>
  <c r="J21" i="208"/>
  <c r="A21" i="208"/>
  <c r="A23" i="207"/>
  <c r="J21" i="207"/>
  <c r="A21" i="207"/>
  <c r="B2" i="207"/>
  <c r="G1" i="207"/>
  <c r="B1" i="207"/>
  <c r="A23" i="206"/>
  <c r="J21" i="206"/>
  <c r="A21" i="206"/>
  <c r="B2" i="206"/>
  <c r="G1" i="206"/>
  <c r="P2" i="295" l="1"/>
  <c r="Z5" i="300"/>
  <c r="W1" i="295"/>
  <c r="X3" i="295"/>
  <c r="L5" i="295"/>
  <c r="B1" i="300"/>
  <c r="C3" i="300"/>
  <c r="S5" i="296"/>
  <c r="B1" i="299"/>
  <c r="I1" i="300"/>
  <c r="J3" i="300"/>
  <c r="Z5" i="297"/>
  <c r="B1" i="297"/>
  <c r="C3" i="297"/>
  <c r="I1" i="298"/>
  <c r="J3" i="298"/>
  <c r="P1" i="299"/>
  <c r="Q3" i="299"/>
  <c r="W1" i="300"/>
  <c r="I1" i="295"/>
  <c r="P1" i="296"/>
  <c r="W1" i="297"/>
  <c r="B1" i="285"/>
  <c r="C3" i="285"/>
  <c r="B1" i="287"/>
  <c r="C3" i="287"/>
  <c r="I1" i="288"/>
  <c r="J3" i="288"/>
  <c r="P1" i="289"/>
  <c r="Q3" i="289"/>
  <c r="W1" i="290"/>
  <c r="X3" i="290"/>
  <c r="B1" i="286"/>
  <c r="C3" i="286"/>
  <c r="I1" i="287"/>
  <c r="P1" i="288"/>
  <c r="W1" i="289"/>
  <c r="X3" i="289"/>
  <c r="L5" i="289"/>
  <c r="S5" i="291"/>
  <c r="B1" i="294"/>
  <c r="C3" i="294"/>
  <c r="S5" i="290"/>
  <c r="Z5" i="292"/>
  <c r="Z5" i="291"/>
  <c r="B1" i="289"/>
  <c r="C3" i="289"/>
  <c r="I1" i="290"/>
  <c r="P1" i="291"/>
  <c r="W1" i="292"/>
  <c r="B1" i="288"/>
  <c r="I1" i="289"/>
  <c r="P1" i="290"/>
  <c r="W1" i="291"/>
  <c r="E4" i="228"/>
  <c r="J3" i="279"/>
  <c r="J3" i="283"/>
  <c r="I2" i="140"/>
  <c r="I1" i="283"/>
  <c r="I2" i="277"/>
  <c r="I2" i="279"/>
  <c r="L5" i="283"/>
  <c r="G1" i="239"/>
  <c r="B1" i="220"/>
  <c r="G1" i="220"/>
  <c r="I1" i="276"/>
  <c r="G1" i="228"/>
  <c r="B1" i="243"/>
  <c r="G1" i="251"/>
  <c r="B2" i="252"/>
  <c r="B1" i="259"/>
  <c r="G1" i="260"/>
  <c r="B1" i="268"/>
  <c r="Q3" i="270"/>
  <c r="P1" i="272"/>
  <c r="Q3" i="284"/>
  <c r="B1" i="227"/>
  <c r="G1" i="235"/>
  <c r="B2" i="235"/>
  <c r="E4" i="259"/>
  <c r="B2" i="267"/>
  <c r="I2" i="276"/>
  <c r="E4" i="243"/>
  <c r="E4" i="251"/>
  <c r="J3" i="274"/>
  <c r="G1" i="219"/>
  <c r="E4" i="267"/>
  <c r="S5" i="270"/>
  <c r="J3" i="276"/>
  <c r="B1" i="219"/>
  <c r="G1" i="227"/>
  <c r="B2" i="219"/>
  <c r="P1" i="270"/>
  <c r="L5" i="274"/>
  <c r="Q3" i="278"/>
  <c r="G1" i="244"/>
  <c r="B1" i="267"/>
  <c r="E4" i="211"/>
  <c r="B1" i="252"/>
  <c r="J3" i="270"/>
  <c r="I1" i="272"/>
  <c r="P2" i="284"/>
  <c r="B2" i="266"/>
  <c r="Z5" i="280"/>
  <c r="W1" i="280"/>
  <c r="W2" i="282"/>
  <c r="B2" i="274"/>
  <c r="E4" i="210"/>
  <c r="B1" i="276"/>
  <c r="B1" i="271"/>
  <c r="G1" i="242"/>
  <c r="W1" i="278"/>
  <c r="B2" i="279"/>
  <c r="E5" i="279"/>
  <c r="B1" i="250"/>
  <c r="E4" i="242"/>
  <c r="B1" i="218"/>
  <c r="G1" i="250"/>
  <c r="B2" i="242"/>
  <c r="E4" i="266"/>
  <c r="C3" i="274"/>
  <c r="X3" i="282"/>
  <c r="C3" i="270"/>
  <c r="E5" i="276"/>
  <c r="B1" i="278"/>
  <c r="E5" i="274"/>
  <c r="B2" i="278"/>
  <c r="B2" i="280"/>
  <c r="Z5" i="284"/>
  <c r="E4" i="233"/>
  <c r="B2" i="276"/>
  <c r="W2" i="280"/>
  <c r="W1" i="284"/>
  <c r="Z5" i="282"/>
  <c r="G1" i="221"/>
  <c r="G1" i="266"/>
  <c r="E5" i="278"/>
  <c r="I2" i="284"/>
  <c r="E4" i="229"/>
  <c r="B1" i="269"/>
  <c r="Q3" i="276"/>
  <c r="E4" i="213"/>
  <c r="E4" i="221"/>
  <c r="G1" i="245"/>
  <c r="B2" i="246"/>
  <c r="W2" i="274"/>
  <c r="B1" i="245"/>
  <c r="B2" i="237"/>
  <c r="E4" i="238"/>
  <c r="X3" i="272"/>
  <c r="B2" i="273"/>
  <c r="P2" i="274"/>
  <c r="C3" i="282"/>
  <c r="P1" i="276"/>
  <c r="B2" i="245"/>
  <c r="B1" i="140"/>
  <c r="B1" i="214"/>
  <c r="B1" i="230"/>
  <c r="E4" i="237"/>
  <c r="B1" i="253"/>
  <c r="B2" i="140"/>
  <c r="P1" i="278"/>
  <c r="E5" i="280"/>
  <c r="B1" i="282"/>
  <c r="E5" i="282"/>
  <c r="B2" i="221"/>
  <c r="E4" i="206"/>
  <c r="B1" i="213"/>
  <c r="C3" i="271"/>
  <c r="Q3" i="274"/>
  <c r="Z5" i="274"/>
  <c r="P2" i="276"/>
  <c r="S5" i="278"/>
  <c r="G1" i="230"/>
  <c r="G1" i="253"/>
  <c r="C3" i="140"/>
  <c r="G1" i="213"/>
  <c r="B2" i="214"/>
  <c r="B1" i="222"/>
  <c r="G1" i="229"/>
  <c r="B2" i="230"/>
  <c r="B2" i="253"/>
  <c r="P1" i="274"/>
  <c r="X3" i="274"/>
  <c r="L5" i="284"/>
  <c r="W2" i="272"/>
  <c r="Z5" i="272"/>
  <c r="G1" i="214"/>
  <c r="B1" i="229"/>
  <c r="G1" i="222"/>
  <c r="P2" i="282"/>
  <c r="P1" i="284"/>
  <c r="B1" i="226"/>
  <c r="B2" i="250"/>
  <c r="B1" i="270"/>
  <c r="B2" i="275"/>
  <c r="E5" i="275"/>
  <c r="B2" i="277"/>
  <c r="E5" i="277"/>
  <c r="L5" i="282"/>
  <c r="G1" i="226"/>
  <c r="B2" i="227"/>
  <c r="I1" i="270"/>
  <c r="I2" i="275"/>
  <c r="I2" i="280"/>
  <c r="L5" i="280"/>
  <c r="C3" i="284"/>
  <c r="B2" i="272"/>
  <c r="E5" i="272"/>
  <c r="B1" i="212"/>
  <c r="B1" i="211"/>
  <c r="G1" i="212"/>
  <c r="B2" i="226"/>
  <c r="B1" i="233"/>
  <c r="E5" i="270"/>
  <c r="L5" i="272"/>
  <c r="W2" i="273"/>
  <c r="L5" i="275"/>
  <c r="W2" i="278"/>
  <c r="P2" i="280"/>
  <c r="I1" i="282"/>
  <c r="J3" i="282"/>
  <c r="S5" i="282"/>
  <c r="J3" i="284"/>
  <c r="C3" i="272"/>
  <c r="Z5" i="278"/>
  <c r="B1" i="279"/>
  <c r="S5" i="280"/>
  <c r="P1" i="282"/>
  <c r="G1" i="211"/>
  <c r="G1" i="233"/>
  <c r="I2" i="270"/>
  <c r="J3" i="272"/>
  <c r="Z5" i="273"/>
  <c r="J3" i="275"/>
  <c r="C3" i="277"/>
  <c r="J3" i="280"/>
  <c r="E5" i="284"/>
  <c r="Q3" i="280"/>
  <c r="B2" i="284"/>
  <c r="B1" i="208"/>
  <c r="B1" i="239"/>
  <c r="E4" i="247"/>
  <c r="W1" i="271"/>
  <c r="S5" i="273"/>
  <c r="I1" i="278"/>
  <c r="E4" i="254"/>
  <c r="B1" i="216"/>
  <c r="G1" i="269"/>
  <c r="W2" i="270"/>
  <c r="P1" i="273"/>
  <c r="P2" i="283"/>
  <c r="B2" i="16"/>
  <c r="G1" i="223"/>
  <c r="G1" i="216"/>
  <c r="B2" i="269"/>
  <c r="W2" i="276"/>
  <c r="P1" i="281"/>
  <c r="G1" i="16"/>
  <c r="B2" i="239"/>
  <c r="E4" i="223"/>
  <c r="W2" i="271"/>
  <c r="L5" i="278"/>
  <c r="B2" i="208"/>
  <c r="E4" i="216"/>
  <c r="B1" i="247"/>
  <c r="B1" i="254"/>
  <c r="G1" i="208"/>
  <c r="G1" i="247"/>
  <c r="G1" i="254"/>
  <c r="W1" i="270"/>
  <c r="X3" i="270"/>
  <c r="J3" i="278"/>
  <c r="P2" i="281"/>
  <c r="P1" i="283"/>
  <c r="X3" i="271"/>
  <c r="W1" i="276"/>
  <c r="X3" i="276"/>
  <c r="I1" i="281"/>
  <c r="W2" i="284"/>
  <c r="L5" i="281"/>
  <c r="J3" i="281"/>
  <c r="B1" i="280"/>
  <c r="L5" i="277"/>
  <c r="J3" i="277"/>
  <c r="B1" i="275"/>
  <c r="B1" i="273"/>
  <c r="P1" i="271"/>
  <c r="B1" i="217"/>
  <c r="G1" i="218"/>
  <c r="E4" i="255"/>
  <c r="B2" i="263"/>
  <c r="G1" i="178"/>
  <c r="B1" i="210"/>
  <c r="G1" i="217"/>
  <c r="B2" i="218"/>
  <c r="B2" i="225"/>
  <c r="G1" i="234"/>
  <c r="E4" i="178"/>
  <c r="B1" i="209"/>
  <c r="G1" i="210"/>
  <c r="B2" i="217"/>
  <c r="B1" i="240"/>
  <c r="E4" i="262"/>
  <c r="G1" i="209"/>
  <c r="B1" i="232"/>
  <c r="G1" i="240"/>
  <c r="B1" i="248"/>
  <c r="B2" i="209"/>
  <c r="G1" i="232"/>
  <c r="B2" i="240"/>
  <c r="G1" i="248"/>
  <c r="E4" i="225"/>
  <c r="B1" i="234"/>
  <c r="B1" i="249"/>
  <c r="G1" i="249"/>
  <c r="B2" i="234"/>
  <c r="B2" i="249"/>
  <c r="B2" i="212"/>
  <c r="B2" i="220"/>
  <c r="B1" i="241"/>
  <c r="G1" i="241"/>
  <c r="B1" i="262"/>
  <c r="G1" i="262"/>
  <c r="B2" i="241"/>
  <c r="B2" i="256"/>
  <c r="E4" i="256"/>
  <c r="B1" i="256"/>
  <c r="B1" i="261"/>
  <c r="B2" i="261"/>
  <c r="G1" i="261"/>
  <c r="G1" i="258"/>
  <c r="E4" i="258"/>
  <c r="B2" i="258"/>
  <c r="B2" i="244"/>
  <c r="E4" i="244"/>
  <c r="G1" i="236"/>
  <c r="E4" i="236"/>
  <c r="B2" i="236"/>
  <c r="E4" i="231"/>
  <c r="G1" i="231"/>
  <c r="B1" i="231"/>
  <c r="B1" i="237"/>
  <c r="B1" i="225"/>
  <c r="B1" i="224"/>
  <c r="E4" i="224"/>
  <c r="B2" i="224"/>
  <c r="A23" i="205"/>
  <c r="J21" i="205"/>
  <c r="A21" i="205"/>
  <c r="E4" i="205"/>
  <c r="B2" i="205"/>
  <c r="G1" i="205"/>
  <c r="B1" i="205"/>
  <c r="A23" i="204"/>
  <c r="J21" i="204"/>
  <c r="A21" i="204"/>
  <c r="E4" i="204"/>
  <c r="B2" i="204"/>
  <c r="G1" i="204"/>
  <c r="B1" i="204"/>
  <c r="A23" i="203"/>
  <c r="J21" i="203"/>
  <c r="A21" i="203"/>
  <c r="E4" i="203"/>
  <c r="B2" i="203"/>
  <c r="G1" i="203"/>
  <c r="B1" i="203"/>
  <c r="A23" i="202"/>
  <c r="J21" i="202"/>
  <c r="A21" i="202"/>
  <c r="E4" i="202"/>
  <c r="B2" i="202"/>
  <c r="G1" i="202"/>
  <c r="B1" i="202"/>
  <c r="A23" i="201"/>
  <c r="J21" i="201"/>
  <c r="A21" i="201"/>
  <c r="E4" i="201"/>
  <c r="B2" i="201"/>
  <c r="G1" i="201"/>
  <c r="B1" i="201"/>
  <c r="A23" i="200"/>
  <c r="J21" i="200"/>
  <c r="A21" i="200"/>
  <c r="E4" i="200"/>
  <c r="B2" i="200"/>
  <c r="G1" i="200"/>
  <c r="B1" i="200"/>
  <c r="A23" i="199"/>
  <c r="J21" i="199"/>
  <c r="A21" i="199"/>
  <c r="E4" i="199"/>
  <c r="B2" i="199"/>
  <c r="G1" i="199"/>
  <c r="B1" i="199"/>
  <c r="A23" i="198"/>
  <c r="J21" i="198"/>
  <c r="A21" i="198"/>
  <c r="E4" i="198"/>
  <c r="B2" i="198"/>
  <c r="G1" i="198"/>
  <c r="B1" i="198"/>
  <c r="A23" i="197"/>
  <c r="J21" i="197"/>
  <c r="A21" i="197"/>
  <c r="E4" i="197"/>
  <c r="B2" i="197"/>
  <c r="G1" i="197"/>
  <c r="B1" i="197"/>
  <c r="A23" i="196"/>
  <c r="J21" i="196"/>
  <c r="A21" i="196"/>
  <c r="E4" i="196"/>
  <c r="B2" i="196"/>
  <c r="G1" i="196"/>
  <c r="B1" i="196"/>
  <c r="A23" i="195"/>
  <c r="J21" i="195"/>
  <c r="A21" i="195"/>
  <c r="E4" i="195"/>
  <c r="B2" i="195"/>
  <c r="G1" i="195"/>
  <c r="B1" i="195"/>
  <c r="A23" i="194"/>
  <c r="J21" i="194"/>
  <c r="A21" i="194"/>
  <c r="E4" i="194"/>
  <c r="B2" i="194"/>
  <c r="G1" i="194"/>
  <c r="B1" i="194"/>
  <c r="A23" i="193"/>
  <c r="J21" i="193"/>
  <c r="A21" i="193"/>
  <c r="E4" i="193"/>
  <c r="B2" i="193"/>
  <c r="G1" i="193"/>
  <c r="B1" i="193"/>
  <c r="A23" i="192"/>
  <c r="J21" i="192"/>
  <c r="A21" i="192"/>
  <c r="E4" i="192"/>
  <c r="B2" i="192"/>
  <c r="G1" i="192"/>
  <c r="B1" i="192"/>
  <c r="A23" i="191"/>
  <c r="J21" i="191"/>
  <c r="A21" i="191"/>
  <c r="E4" i="191"/>
  <c r="B2" i="191"/>
  <c r="G1" i="191"/>
  <c r="B1" i="191"/>
  <c r="A23" i="190"/>
  <c r="J21" i="190"/>
  <c r="A21" i="190"/>
  <c r="E4" i="190"/>
  <c r="B2" i="190"/>
  <c r="G1" i="190"/>
  <c r="B1" i="190"/>
  <c r="A23" i="189"/>
  <c r="J21" i="189"/>
  <c r="A21" i="189"/>
  <c r="E4" i="189"/>
  <c r="B2" i="189"/>
  <c r="G1" i="189"/>
  <c r="B1" i="189"/>
  <c r="A23" i="188"/>
  <c r="J21" i="188"/>
  <c r="A21" i="188"/>
  <c r="E4" i="188"/>
  <c r="B2" i="188"/>
  <c r="G1" i="188"/>
  <c r="B1" i="188"/>
  <c r="A23" i="187"/>
  <c r="J21" i="187"/>
  <c r="A21" i="187"/>
  <c r="E4" i="187"/>
  <c r="B2" i="187"/>
  <c r="G1" i="187"/>
  <c r="B1" i="187"/>
  <c r="A23" i="186"/>
  <c r="J21" i="186"/>
  <c r="A21" i="186"/>
  <c r="E4" i="186"/>
  <c r="B2" i="186"/>
  <c r="G1" i="186"/>
  <c r="B1" i="186"/>
  <c r="A23" i="185"/>
  <c r="J21" i="185"/>
  <c r="A21" i="185"/>
  <c r="E4" i="185"/>
  <c r="B2" i="185"/>
  <c r="G1" i="185"/>
  <c r="B1" i="185"/>
  <c r="A23" i="184"/>
  <c r="J21" i="184"/>
  <c r="A21" i="184"/>
  <c r="E4" i="184"/>
  <c r="B2" i="184"/>
  <c r="G1" i="184"/>
  <c r="B1" i="184"/>
  <c r="A23" i="183"/>
  <c r="J21" i="183"/>
  <c r="A21" i="183"/>
  <c r="E4" i="183"/>
  <c r="B2" i="183"/>
  <c r="G1" i="183"/>
  <c r="B1" i="183"/>
  <c r="A23" i="182"/>
  <c r="J21" i="182"/>
  <c r="A21" i="182"/>
  <c r="E4" i="182"/>
  <c r="B2" i="182"/>
  <c r="G1" i="182"/>
  <c r="B1" i="182"/>
  <c r="A23" i="181"/>
  <c r="J21" i="181"/>
  <c r="A21" i="181"/>
  <c r="E4" i="181"/>
  <c r="B2" i="181"/>
  <c r="G1" i="181"/>
  <c r="A23" i="180"/>
  <c r="J21" i="180"/>
  <c r="A21" i="180"/>
  <c r="E4" i="180"/>
  <c r="B2" i="180"/>
  <c r="G1" i="180"/>
  <c r="B1" i="180"/>
  <c r="A23" i="179"/>
  <c r="J21" i="179"/>
  <c r="A21" i="179"/>
  <c r="E4" i="179"/>
  <c r="B2" i="179"/>
  <c r="G1" i="179"/>
  <c r="B1" i="179"/>
  <c r="A23" i="178"/>
  <c r="J21" i="178"/>
  <c r="A21" i="178"/>
  <c r="B1" i="178"/>
  <c r="A23" i="177"/>
  <c r="J21" i="177"/>
  <c r="A21" i="177"/>
  <c r="E4" i="177"/>
  <c r="B2" i="177"/>
  <c r="G1" i="177"/>
  <c r="B1" i="177"/>
  <c r="A23" i="176"/>
  <c r="J21" i="176"/>
  <c r="A21" i="176"/>
  <c r="E4" i="176"/>
  <c r="B2" i="176"/>
  <c r="G1" i="176"/>
  <c r="B1" i="176"/>
  <c r="A23" i="175"/>
  <c r="J21" i="175"/>
  <c r="A21" i="175"/>
  <c r="E4" i="175"/>
  <c r="B2" i="175"/>
  <c r="G1" i="175"/>
  <c r="B1" i="175"/>
  <c r="A23" i="174"/>
  <c r="J21" i="174"/>
  <c r="A21" i="174"/>
  <c r="E4" i="174"/>
  <c r="B2" i="174"/>
  <c r="G1" i="174"/>
  <c r="B1" i="174"/>
  <c r="A23" i="43" l="1"/>
  <c r="J21" i="43"/>
  <c r="A21" i="43"/>
  <c r="E4" i="43"/>
  <c r="B2" i="43"/>
  <c r="G1" i="43"/>
  <c r="B1" i="43"/>
  <c r="A23" i="42"/>
  <c r="J21" i="42"/>
  <c r="A21" i="42"/>
  <c r="E4" i="42"/>
  <c r="B2" i="42"/>
  <c r="G1" i="42"/>
  <c r="B1" i="42"/>
  <c r="A23" i="41"/>
  <c r="J21" i="41"/>
  <c r="A21" i="41"/>
  <c r="E4" i="41"/>
  <c r="B2" i="41"/>
  <c r="G1" i="41"/>
  <c r="B1" i="41"/>
  <c r="A23" i="40"/>
  <c r="J21" i="40"/>
  <c r="A21" i="40"/>
  <c r="E4" i="40"/>
  <c r="B2" i="40"/>
  <c r="G1" i="40"/>
  <c r="B1" i="40"/>
  <c r="A23" i="39"/>
  <c r="J21" i="39"/>
  <c r="A21" i="39"/>
  <c r="E4" i="39"/>
  <c r="B2" i="39"/>
  <c r="G1" i="39"/>
  <c r="B1" i="39"/>
  <c r="A23" i="38"/>
  <c r="J21" i="38"/>
  <c r="A21" i="38"/>
  <c r="E4" i="38"/>
  <c r="B2" i="38"/>
  <c r="G1" i="38"/>
  <c r="B1" i="38"/>
  <c r="A23" i="37"/>
  <c r="J21" i="37"/>
  <c r="A21" i="37"/>
  <c r="E4" i="37"/>
  <c r="B2" i="37"/>
  <c r="G1" i="37"/>
  <c r="B1" i="37"/>
  <c r="A23" i="36"/>
  <c r="J21" i="36"/>
  <c r="A21" i="36"/>
  <c r="E4" i="36"/>
  <c r="B2" i="36"/>
  <c r="G1" i="36"/>
  <c r="B1" i="36"/>
  <c r="A23" i="35"/>
  <c r="J21" i="35"/>
  <c r="A21" i="35"/>
  <c r="E4" i="35"/>
  <c r="B2" i="35"/>
  <c r="G1" i="35"/>
  <c r="B1" i="35"/>
  <c r="A23" i="34"/>
  <c r="J21" i="34"/>
  <c r="A21" i="34"/>
  <c r="E4" i="34"/>
  <c r="B2" i="34"/>
  <c r="G1" i="34"/>
  <c r="B1" i="34"/>
  <c r="A23" i="33"/>
  <c r="J21" i="33"/>
  <c r="A21" i="33"/>
  <c r="E4" i="33"/>
  <c r="B2" i="33"/>
  <c r="G1" i="33"/>
  <c r="B1" i="33"/>
  <c r="A23" i="32"/>
  <c r="J21" i="32"/>
  <c r="A21" i="32"/>
  <c r="E4" i="32"/>
  <c r="B2" i="32"/>
  <c r="G1" i="32"/>
  <c r="B1" i="32"/>
  <c r="A23" i="31"/>
  <c r="J21" i="31"/>
  <c r="A21" i="31"/>
  <c r="E4" i="31"/>
  <c r="B2" i="31"/>
  <c r="G1" i="31"/>
  <c r="B1" i="31"/>
  <c r="A23" i="30"/>
  <c r="J21" i="30"/>
  <c r="A21" i="30"/>
  <c r="E4" i="30"/>
  <c r="B2" i="30"/>
  <c r="G1" i="30"/>
  <c r="B1" i="30"/>
  <c r="A23" i="29"/>
  <c r="J21" i="29"/>
  <c r="A21" i="29"/>
  <c r="E4" i="29"/>
  <c r="B2" i="29"/>
  <c r="G1" i="29"/>
  <c r="B1" i="29"/>
  <c r="E4" i="28"/>
  <c r="G1" i="28"/>
  <c r="B2" i="28"/>
  <c r="B1" i="28"/>
  <c r="S21" i="1" l="1"/>
  <c r="S20" i="1"/>
  <c r="S19" i="1"/>
  <c r="S26" i="1"/>
  <c r="S15" i="1"/>
  <c r="S25" i="1"/>
  <c r="S23" i="1"/>
  <c r="E4" i="27"/>
  <c r="G1" i="27"/>
  <c r="B2" i="27"/>
  <c r="B1" i="27"/>
  <c r="E4" i="26"/>
  <c r="G1" i="26"/>
  <c r="B1" i="26"/>
  <c r="B2" i="26"/>
  <c r="E4" i="25"/>
  <c r="G1" i="25"/>
  <c r="B2" i="25"/>
  <c r="E4" i="24"/>
  <c r="G1" i="24"/>
  <c r="B2" i="24"/>
  <c r="E4" i="23"/>
  <c r="G1" i="23"/>
  <c r="B2" i="23"/>
  <c r="E4" i="22"/>
  <c r="G1" i="22"/>
  <c r="B2" i="22"/>
  <c r="E4" i="21"/>
  <c r="G1" i="21"/>
  <c r="B2" i="21"/>
  <c r="E4" i="20"/>
  <c r="G1" i="20"/>
  <c r="B2" i="20"/>
  <c r="E4" i="19"/>
  <c r="G1" i="19"/>
  <c r="B2" i="19"/>
  <c r="B1" i="19"/>
  <c r="E4" i="18"/>
  <c r="G1" i="18"/>
  <c r="B2" i="18"/>
  <c r="E4" i="17"/>
  <c r="G1" i="17"/>
  <c r="B2" i="17"/>
  <c r="U13" i="1" l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 l="1"/>
  <c r="W16" i="1"/>
  <c r="W15" i="1"/>
  <c r="W14" i="1"/>
  <c r="W13" i="1"/>
  <c r="B1" i="25"/>
  <c r="B1" i="23"/>
  <c r="B1" i="24"/>
  <c r="A21" i="23"/>
  <c r="B1" i="22"/>
  <c r="B1" i="21"/>
  <c r="B1" i="20"/>
  <c r="A21" i="19"/>
  <c r="B1" i="18"/>
  <c r="B1" i="17"/>
  <c r="B1" i="16"/>
  <c r="B1" i="12"/>
  <c r="G1" i="12"/>
  <c r="I2" i="10"/>
  <c r="I3" i="10"/>
  <c r="I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W17" i="1" l="1"/>
  <c r="K4" i="10"/>
  <c r="K95" i="10"/>
  <c r="K2" i="10"/>
  <c r="K90" i="10"/>
  <c r="A218" i="10" s="1"/>
  <c r="K85" i="10"/>
  <c r="K89" i="10"/>
  <c r="A211" i="10"/>
  <c r="K88" i="10"/>
  <c r="K3" i="10"/>
  <c r="A213" i="10"/>
  <c r="K94" i="10"/>
  <c r="K86" i="10"/>
  <c r="K87" i="10"/>
  <c r="K93" i="10"/>
  <c r="A221" i="10"/>
  <c r="K96" i="10"/>
  <c r="A204" i="10"/>
  <c r="K92" i="10"/>
  <c r="A197" i="10" s="1"/>
  <c r="A233" i="10"/>
  <c r="A232" i="10"/>
  <c r="A220" i="10"/>
  <c r="K91" i="10"/>
  <c r="A23" i="28"/>
  <c r="J21" i="28"/>
  <c r="A21" i="28"/>
  <c r="A23" i="27"/>
  <c r="J21" i="27"/>
  <c r="A21" i="27"/>
  <c r="A23" i="26"/>
  <c r="J21" i="26"/>
  <c r="A21" i="26"/>
  <c r="A23" i="25"/>
  <c r="J21" i="25"/>
  <c r="A21" i="25"/>
  <c r="A23" i="24"/>
  <c r="J21" i="24"/>
  <c r="A21" i="24"/>
  <c r="A23" i="23"/>
  <c r="J21" i="23"/>
  <c r="A23" i="22"/>
  <c r="J21" i="22"/>
  <c r="A21" i="22"/>
  <c r="A23" i="21"/>
  <c r="J21" i="21"/>
  <c r="A21" i="21"/>
  <c r="A23" i="20"/>
  <c r="J21" i="20"/>
  <c r="A21" i="20"/>
  <c r="A23" i="19"/>
  <c r="J21" i="19"/>
  <c r="A23" i="18"/>
  <c r="J21" i="18"/>
  <c r="A21" i="18"/>
  <c r="A23" i="17"/>
  <c r="J21" i="17"/>
  <c r="A21" i="17"/>
  <c r="A23" i="16"/>
  <c r="J21" i="16"/>
  <c r="A21" i="16"/>
  <c r="A23" i="15"/>
  <c r="J21" i="15"/>
  <c r="A21" i="15"/>
  <c r="A23" i="14"/>
  <c r="J21" i="14"/>
  <c r="A21" i="14"/>
  <c r="A23" i="13"/>
  <c r="J21" i="13"/>
  <c r="A21" i="13"/>
  <c r="A23" i="12"/>
  <c r="J21" i="12"/>
  <c r="A21" i="12"/>
  <c r="E4" i="15"/>
  <c r="G1" i="15"/>
  <c r="B2" i="15"/>
  <c r="B1" i="15"/>
  <c r="G1" i="14"/>
  <c r="B2" i="14"/>
  <c r="B1" i="14"/>
  <c r="E4" i="14"/>
  <c r="E4" i="13"/>
  <c r="E4" i="12"/>
  <c r="S18" i="1"/>
  <c r="S17" i="1"/>
  <c r="S16" i="1"/>
  <c r="S27" i="1"/>
  <c r="S28" i="1"/>
  <c r="S14" i="1"/>
  <c r="S22" i="1"/>
  <c r="S24" i="1"/>
  <c r="S13" i="1"/>
  <c r="A190" i="10" l="1"/>
  <c r="A183" i="10"/>
  <c r="A167" i="10"/>
  <c r="A161" i="10"/>
  <c r="A164" i="10"/>
  <c r="A209" i="10"/>
  <c r="A172" i="10"/>
  <c r="A156" i="10"/>
  <c r="A205" i="10"/>
  <c r="A181" i="10"/>
  <c r="A186" i="10"/>
  <c r="A151" i="10"/>
  <c r="A169" i="10"/>
  <c r="A192" i="10"/>
  <c r="A207" i="10"/>
  <c r="A212" i="10"/>
  <c r="A158" i="10"/>
  <c r="A194" i="10"/>
  <c r="A173" i="10"/>
  <c r="A188" i="10"/>
  <c r="A203" i="10"/>
  <c r="A162" i="10"/>
  <c r="A223" i="10"/>
  <c r="A163" i="10"/>
  <c r="A168" i="10"/>
  <c r="A165" i="10"/>
  <c r="A152" i="10"/>
  <c r="A157" i="10"/>
  <c r="A93" i="10"/>
  <c r="A182" i="10"/>
  <c r="A174" i="10"/>
  <c r="A170" i="10"/>
  <c r="A214" i="10"/>
  <c r="A228" i="10"/>
  <c r="A88" i="10"/>
  <c r="A180" i="10"/>
  <c r="A176" i="10"/>
  <c r="A178" i="10"/>
  <c r="A206" i="10"/>
  <c r="A210" i="10"/>
  <c r="A95" i="10"/>
  <c r="A171" i="10"/>
  <c r="A2" i="10"/>
  <c r="A196" i="10"/>
  <c r="A193" i="10"/>
  <c r="A219" i="10"/>
  <c r="A175" i="10"/>
  <c r="A227" i="10"/>
  <c r="A184" i="10"/>
  <c r="A195" i="10"/>
  <c r="A215" i="10"/>
  <c r="A177" i="10"/>
  <c r="A202" i="10"/>
  <c r="A153" i="10"/>
  <c r="A185" i="10"/>
  <c r="A226" i="10"/>
  <c r="A217" i="10"/>
  <c r="A96" i="10"/>
  <c r="A200" i="10"/>
  <c r="A230" i="10"/>
  <c r="A187" i="10"/>
  <c r="A208" i="10"/>
  <c r="A216" i="10"/>
  <c r="A201" i="10"/>
  <c r="A222" i="10"/>
  <c r="A224" i="10"/>
  <c r="A159" i="10"/>
  <c r="A91" i="10"/>
  <c r="A191" i="10"/>
  <c r="A225" i="10"/>
  <c r="A155" i="10"/>
  <c r="A231" i="10"/>
  <c r="A198" i="10"/>
  <c r="A166" i="10"/>
  <c r="A85" i="10"/>
  <c r="A160" i="10"/>
  <c r="A179" i="10"/>
  <c r="A87" i="10"/>
  <c r="A229" i="10"/>
  <c r="A189" i="10"/>
  <c r="A92" i="10"/>
  <c r="A199" i="10"/>
  <c r="A154" i="10"/>
  <c r="A4" i="10"/>
  <c r="A89" i="10"/>
  <c r="A94" i="10"/>
  <c r="A90" i="10"/>
  <c r="A86" i="10"/>
  <c r="S29" i="1"/>
  <c r="B2" i="13" l="1"/>
  <c r="B2" i="12"/>
  <c r="G1" i="13"/>
  <c r="B1" i="13"/>
  <c r="W6" i="140" l="1"/>
  <c r="V6" i="140"/>
  <c r="A3" i="10" l="1"/>
  <c r="K16" i="173" l="1"/>
  <c r="L16" i="173"/>
  <c r="K15" i="173"/>
  <c r="N15" i="173"/>
  <c r="N16" i="173"/>
  <c r="L15" i="173"/>
  <c r="S23" i="173"/>
  <c r="S15" i="173"/>
  <c r="S10" i="173"/>
  <c r="S9" i="173"/>
  <c r="S11" i="173"/>
  <c r="S22" i="173"/>
  <c r="S5" i="173"/>
  <c r="S17" i="173"/>
  <c r="S16" i="173"/>
  <c r="S4" i="173"/>
  <c r="S21" i="173"/>
  <c r="S3" i="173"/>
  <c r="P23" i="173"/>
  <c r="N3" i="173"/>
  <c r="A15" i="173"/>
  <c r="D4" i="173"/>
  <c r="P21" i="173"/>
  <c r="L10" i="173"/>
  <c r="P17" i="173"/>
  <c r="L11" i="173"/>
  <c r="B15" i="173"/>
  <c r="A23" i="173"/>
  <c r="D17" i="173"/>
  <c r="A22" i="173"/>
  <c r="D15" i="173"/>
  <c r="A21" i="173"/>
  <c r="N17" i="173"/>
  <c r="L17" i="173"/>
  <c r="B23" i="173"/>
  <c r="N10" i="173"/>
  <c r="K3" i="173"/>
  <c r="F11" i="173"/>
  <c r="I17" i="173"/>
  <c r="K9" i="173"/>
  <c r="P9" i="173"/>
  <c r="G23" i="173"/>
  <c r="L5" i="173"/>
  <c r="Q22" i="173"/>
  <c r="I16" i="173"/>
  <c r="P5" i="173"/>
  <c r="G21" i="173"/>
  <c r="P3" i="173"/>
  <c r="G17" i="173"/>
  <c r="N5" i="173"/>
  <c r="A9" i="173"/>
  <c r="I3" i="173"/>
  <c r="A4" i="173"/>
  <c r="I23" i="173"/>
  <c r="A5" i="173"/>
  <c r="P10" i="173"/>
  <c r="L3" i="173"/>
  <c r="Q11" i="173"/>
  <c r="G10" i="173"/>
  <c r="F22" i="173"/>
  <c r="I5" i="173"/>
  <c r="L21" i="173"/>
  <c r="P11" i="173"/>
  <c r="K21" i="173"/>
  <c r="B16" i="173"/>
  <c r="B5" i="173"/>
  <c r="A3" i="173"/>
  <c r="N11" i="173"/>
  <c r="B17" i="173"/>
  <c r="G9" i="173"/>
  <c r="D11" i="173"/>
  <c r="Q4" i="173"/>
  <c r="N22" i="173"/>
  <c r="K11" i="173"/>
  <c r="G5" i="173"/>
  <c r="K10" i="173"/>
  <c r="G3" i="173"/>
  <c r="B11" i="173"/>
  <c r="Q16" i="173"/>
  <c r="I10" i="173"/>
  <c r="Q15" i="173"/>
  <c r="I9" i="173"/>
  <c r="K17" i="173"/>
  <c r="F21" i="173"/>
  <c r="L23" i="173"/>
  <c r="N9" i="173"/>
  <c r="I21" i="173"/>
  <c r="G15" i="173"/>
  <c r="F23" i="173"/>
  <c r="I15" i="173"/>
  <c r="K5" i="173"/>
  <c r="Q5" i="173"/>
  <c r="F17" i="173"/>
  <c r="D10" i="173"/>
  <c r="F3" i="173"/>
  <c r="B10" i="173"/>
  <c r="P22" i="173"/>
  <c r="B22" i="173"/>
  <c r="L22" i="173"/>
  <c r="A17" i="173"/>
  <c r="Q17" i="173"/>
  <c r="F10" i="173"/>
  <c r="D16" i="173"/>
  <c r="P4" i="173"/>
  <c r="G22" i="173"/>
  <c r="G11" i="173"/>
  <c r="F4" i="173"/>
  <c r="D22" i="173"/>
  <c r="F5" i="173"/>
  <c r="D21" i="173"/>
  <c r="P16" i="173"/>
  <c r="L9" i="173"/>
  <c r="P15" i="173"/>
  <c r="L4" i="173"/>
  <c r="B3" i="173"/>
  <c r="Q23" i="173"/>
  <c r="Q21" i="173"/>
  <c r="K4" i="173"/>
  <c r="N21" i="173"/>
  <c r="F15" i="173"/>
  <c r="A16" i="173"/>
  <c r="D9" i="173"/>
  <c r="G4" i="173"/>
  <c r="I22" i="173"/>
  <c r="A11" i="173"/>
  <c r="D5" i="173"/>
  <c r="A10" i="173"/>
  <c r="D3" i="173"/>
  <c r="K23" i="173"/>
  <c r="G16" i="173"/>
  <c r="K22" i="173"/>
  <c r="I4" i="173"/>
  <c r="B9" i="173"/>
  <c r="I11" i="173"/>
  <c r="B4" i="173"/>
  <c r="N4" i="173"/>
  <c r="B21" i="173"/>
  <c r="Q10" i="173"/>
  <c r="Q9" i="173"/>
  <c r="N23" i="173"/>
  <c r="F9" i="173"/>
  <c r="D23" i="173"/>
  <c r="Q3" i="173"/>
  <c r="F16" i="173"/>
</calcChain>
</file>

<file path=xl/sharedStrings.xml><?xml version="1.0" encoding="utf-8"?>
<sst xmlns="http://schemas.openxmlformats.org/spreadsheetml/2006/main" count="4459" uniqueCount="318">
  <si>
    <t>MONTREUIL JUIGNE</t>
  </si>
  <si>
    <t>MURS ERIGNE</t>
  </si>
  <si>
    <t>ANGERS</t>
  </si>
  <si>
    <t>MAZE</t>
  </si>
  <si>
    <t>BEAUPREAU</t>
  </si>
  <si>
    <t>ST MACAIRE EN MAUGES</t>
  </si>
  <si>
    <t>SAUMUR</t>
  </si>
  <si>
    <t>CHEMILLÉ</t>
  </si>
  <si>
    <t>CHOLET TAC</t>
  </si>
  <si>
    <t>JFCL3</t>
  </si>
  <si>
    <t>CL</t>
  </si>
  <si>
    <t>JFCL2</t>
  </si>
  <si>
    <t>BB</t>
  </si>
  <si>
    <t>JFCL1</t>
  </si>
  <si>
    <t>CO</t>
  </si>
  <si>
    <t>JFCLAS</t>
  </si>
  <si>
    <t>JHCL3</t>
  </si>
  <si>
    <t>JHCL2</t>
  </si>
  <si>
    <t>JHCL1</t>
  </si>
  <si>
    <t>JHCLAS</t>
  </si>
  <si>
    <t>AFCL3</t>
  </si>
  <si>
    <t>AFCL2</t>
  </si>
  <si>
    <t>AFCL1</t>
  </si>
  <si>
    <t>AFCLAS</t>
  </si>
  <si>
    <t>AHCL3</t>
  </si>
  <si>
    <t>AHCL2</t>
  </si>
  <si>
    <t>AHCL1</t>
  </si>
  <si>
    <t>AHCLAS</t>
  </si>
  <si>
    <t>TOTAL</t>
  </si>
  <si>
    <t>Cible</t>
  </si>
  <si>
    <t>Club</t>
  </si>
  <si>
    <t>10A</t>
  </si>
  <si>
    <t>10B</t>
  </si>
  <si>
    <t>10C</t>
  </si>
  <si>
    <t>10D</t>
  </si>
  <si>
    <t>10E</t>
  </si>
  <si>
    <t>10F</t>
  </si>
  <si>
    <t>10G</t>
  </si>
  <si>
    <t>11A</t>
  </si>
  <si>
    <t>11B</t>
  </si>
  <si>
    <t>11C</t>
  </si>
  <si>
    <t>11D</t>
  </si>
  <si>
    <t>11E</t>
  </si>
  <si>
    <t>11F</t>
  </si>
  <si>
    <t>11G</t>
  </si>
  <si>
    <t>12A</t>
  </si>
  <si>
    <t>12B</t>
  </si>
  <si>
    <t>12C</t>
  </si>
  <si>
    <t>12D</t>
  </si>
  <si>
    <t>12E</t>
  </si>
  <si>
    <t>12F</t>
  </si>
  <si>
    <t>12G</t>
  </si>
  <si>
    <t>13A</t>
  </si>
  <si>
    <t>13B</t>
  </si>
  <si>
    <t>13C</t>
  </si>
  <si>
    <t>13D</t>
  </si>
  <si>
    <t>13E</t>
  </si>
  <si>
    <t>13F</t>
  </si>
  <si>
    <t>13G</t>
  </si>
  <si>
    <t>14A</t>
  </si>
  <si>
    <t>14B</t>
  </si>
  <si>
    <t>14C</t>
  </si>
  <si>
    <t>14E</t>
  </si>
  <si>
    <t>14F</t>
  </si>
  <si>
    <t>14G</t>
  </si>
  <si>
    <t>14H</t>
  </si>
  <si>
    <t>15A</t>
  </si>
  <si>
    <t>15B</t>
  </si>
  <si>
    <t>15C</t>
  </si>
  <si>
    <t>15D</t>
  </si>
  <si>
    <t>15E</t>
  </si>
  <si>
    <t>15F</t>
  </si>
  <si>
    <t>16A</t>
  </si>
  <si>
    <t>16B</t>
  </si>
  <si>
    <t>16D</t>
  </si>
  <si>
    <t>16E</t>
  </si>
  <si>
    <t>1A</t>
  </si>
  <si>
    <t>1B</t>
  </si>
  <si>
    <t>1C</t>
  </si>
  <si>
    <t>1D</t>
  </si>
  <si>
    <t>1E</t>
  </si>
  <si>
    <t>1F</t>
  </si>
  <si>
    <t>1G</t>
  </si>
  <si>
    <t>2A</t>
  </si>
  <si>
    <t>2B</t>
  </si>
  <si>
    <t>2C</t>
  </si>
  <si>
    <t>2D</t>
  </si>
  <si>
    <t>2E</t>
  </si>
  <si>
    <t>2F</t>
  </si>
  <si>
    <t>3A</t>
  </si>
  <si>
    <t>3B</t>
  </si>
  <si>
    <t>3C</t>
  </si>
  <si>
    <t>3D</t>
  </si>
  <si>
    <t>3E</t>
  </si>
  <si>
    <t>4A</t>
  </si>
  <si>
    <t>4B</t>
  </si>
  <si>
    <t>4C</t>
  </si>
  <si>
    <t>4E</t>
  </si>
  <si>
    <t>4F</t>
  </si>
  <si>
    <t>5A</t>
  </si>
  <si>
    <t>5B</t>
  </si>
  <si>
    <t>5C</t>
  </si>
  <si>
    <t>5D</t>
  </si>
  <si>
    <t>5E</t>
  </si>
  <si>
    <t>5F</t>
  </si>
  <si>
    <t>6A</t>
  </si>
  <si>
    <t>6B</t>
  </si>
  <si>
    <t>6C</t>
  </si>
  <si>
    <t>6D</t>
  </si>
  <si>
    <t>6E</t>
  </si>
  <si>
    <t>6F</t>
  </si>
  <si>
    <t>6G</t>
  </si>
  <si>
    <t>7A</t>
  </si>
  <si>
    <t>7B</t>
  </si>
  <si>
    <t>7C</t>
  </si>
  <si>
    <t>7D</t>
  </si>
  <si>
    <t>7E</t>
  </si>
  <si>
    <t>7F</t>
  </si>
  <si>
    <t>8A</t>
  </si>
  <si>
    <t>8B</t>
  </si>
  <si>
    <t>8D</t>
  </si>
  <si>
    <t>8E</t>
  </si>
  <si>
    <t>8F</t>
  </si>
  <si>
    <t>9A</t>
  </si>
  <si>
    <t>9B</t>
  </si>
  <si>
    <t>9C</t>
  </si>
  <si>
    <t>9D</t>
  </si>
  <si>
    <t>9E</t>
  </si>
  <si>
    <t>9F</t>
  </si>
  <si>
    <t>9G</t>
  </si>
  <si>
    <t>Nom</t>
  </si>
  <si>
    <t>Classement</t>
  </si>
  <si>
    <t>N° cible</t>
  </si>
  <si>
    <t>1er tir</t>
  </si>
  <si>
    <t>N° licence</t>
  </si>
  <si>
    <t>2ème tir</t>
  </si>
  <si>
    <t>Volée</t>
  </si>
  <si>
    <t>Nombre de points par flèches</t>
  </si>
  <si>
    <t>Total 3 flèches</t>
  </si>
  <si>
    <t>Total cumulé</t>
  </si>
  <si>
    <t>Total 1ère distance</t>
  </si>
  <si>
    <t>Total 2ème distance</t>
  </si>
  <si>
    <t>Report 2ème distance +</t>
  </si>
  <si>
    <t>Marqueur</t>
  </si>
  <si>
    <t>Archer</t>
  </si>
  <si>
    <t>Total général =</t>
  </si>
  <si>
    <t>1H</t>
  </si>
  <si>
    <t>2G</t>
  </si>
  <si>
    <t>2H</t>
  </si>
  <si>
    <t>3F</t>
  </si>
  <si>
    <t>3G</t>
  </si>
  <si>
    <t>3H</t>
  </si>
  <si>
    <t>4D</t>
  </si>
  <si>
    <t>4G</t>
  </si>
  <si>
    <t>4H</t>
  </si>
  <si>
    <t>5G</t>
  </si>
  <si>
    <t>5H</t>
  </si>
  <si>
    <t>6H</t>
  </si>
  <si>
    <t>7G</t>
  </si>
  <si>
    <t>7H</t>
  </si>
  <si>
    <t>8C</t>
  </si>
  <si>
    <t>8G</t>
  </si>
  <si>
    <t>8H</t>
  </si>
  <si>
    <t>9H</t>
  </si>
  <si>
    <t>10H</t>
  </si>
  <si>
    <t>11H</t>
  </si>
  <si>
    <t>12H</t>
  </si>
  <si>
    <t>13H</t>
  </si>
  <si>
    <t>14D</t>
  </si>
  <si>
    <t>15G</t>
  </si>
  <si>
    <t>15H</t>
  </si>
  <si>
    <t>16C</t>
  </si>
  <si>
    <t>16F</t>
  </si>
  <si>
    <t>16G</t>
  </si>
  <si>
    <t>16H</t>
  </si>
  <si>
    <t>Licence</t>
  </si>
  <si>
    <t>N°</t>
  </si>
  <si>
    <t>Points par flèches</t>
  </si>
  <si>
    <t>Total distance</t>
  </si>
  <si>
    <t>N° Cible</t>
  </si>
  <si>
    <t>Libre</t>
  </si>
  <si>
    <t>Modifier avant impression</t>
  </si>
  <si>
    <t>N° du tir</t>
  </si>
  <si>
    <t>Organisateur</t>
  </si>
  <si>
    <t>Cie La Flèche Macairoise</t>
  </si>
  <si>
    <t>Challenge</t>
  </si>
  <si>
    <t>2ème étape Challenge CHAIRMARTIN</t>
  </si>
  <si>
    <t>Date</t>
  </si>
  <si>
    <t>1ABCD</t>
  </si>
  <si>
    <t>3ABCD</t>
  </si>
  <si>
    <t>5ABCD</t>
  </si>
  <si>
    <t>7ABCD</t>
  </si>
  <si>
    <t>9ABCD</t>
  </si>
  <si>
    <t>11ABCD</t>
  </si>
  <si>
    <t>13ABCD</t>
  </si>
  <si>
    <t>15ABCD</t>
  </si>
  <si>
    <t>A CE JOUR L'IMPRESSION CE FAIT FEUILLE PAR FEUILLE</t>
  </si>
  <si>
    <t>1EFGH</t>
  </si>
  <si>
    <t>3EFGH</t>
  </si>
  <si>
    <t>5EFGH</t>
  </si>
  <si>
    <t>7EFGH</t>
  </si>
  <si>
    <t>9EFGH</t>
  </si>
  <si>
    <t>11EFGH</t>
  </si>
  <si>
    <t>13EFGH</t>
  </si>
  <si>
    <t>2ABCD</t>
  </si>
  <si>
    <t>4ABCD</t>
  </si>
  <si>
    <t>6ABCD</t>
  </si>
  <si>
    <t>8ABCD</t>
  </si>
  <si>
    <t>10ABCD</t>
  </si>
  <si>
    <t>12ABCD</t>
  </si>
  <si>
    <t>14ABCD</t>
  </si>
  <si>
    <t>16ABCD</t>
  </si>
  <si>
    <t>2EFGH</t>
  </si>
  <si>
    <t>4EFGH</t>
  </si>
  <si>
    <t>6EFGH</t>
  </si>
  <si>
    <t>8EFGH</t>
  </si>
  <si>
    <t>12EFGH</t>
  </si>
  <si>
    <t>14EFGH</t>
  </si>
  <si>
    <t>16EFGH</t>
  </si>
  <si>
    <t>Bonjour et bienvenue</t>
  </si>
  <si>
    <t>Créer et mis à disposition par HURTAULT Jimmy Cie La Flèche Macairoise</t>
  </si>
  <si>
    <t>Oui</t>
  </si>
  <si>
    <t>Non</t>
  </si>
  <si>
    <t>DAUMERAIS</t>
  </si>
  <si>
    <t>Points</t>
  </si>
  <si>
    <t>N3 80cm à 10m</t>
  </si>
  <si>
    <t>N2 80 cm à 15m</t>
  </si>
  <si>
    <t>N1 60cm à 15m</t>
  </si>
  <si>
    <t>AS 40cm à 15m</t>
  </si>
  <si>
    <t>Catégorie</t>
  </si>
  <si>
    <t>Nombre d'inscrits par :</t>
  </si>
  <si>
    <t>Nombre de blason à prévoir par catégorie</t>
  </si>
  <si>
    <t>AFCL2 2</t>
  </si>
  <si>
    <t>AFCL2 3</t>
  </si>
  <si>
    <t>AFCL2 1</t>
  </si>
  <si>
    <t>AFCL3 1</t>
  </si>
  <si>
    <t>AFCL3 2</t>
  </si>
  <si>
    <t>AFCL3 3</t>
  </si>
  <si>
    <t>JFCL3 1</t>
  </si>
  <si>
    <t>JFCL3 2</t>
  </si>
  <si>
    <t>JFCL3 3</t>
  </si>
  <si>
    <t>JFCL2 1</t>
  </si>
  <si>
    <t>JFCL2 2</t>
  </si>
  <si>
    <t>JFCL2 3</t>
  </si>
  <si>
    <t>JFCL1 1</t>
  </si>
  <si>
    <t>JFCL1 2</t>
  </si>
  <si>
    <t>JFCL1 3</t>
  </si>
  <si>
    <t>JFCLAS 1</t>
  </si>
  <si>
    <t>JFCLAS 2</t>
  </si>
  <si>
    <t>JFCLAS 3</t>
  </si>
  <si>
    <t>JHCL3 1</t>
  </si>
  <si>
    <t>JHCL3 2</t>
  </si>
  <si>
    <t>JHCL3 3</t>
  </si>
  <si>
    <t>Nom/Prénom</t>
  </si>
  <si>
    <t>Place</t>
  </si>
  <si>
    <t>JHCL2 1</t>
  </si>
  <si>
    <t>JHCL2 2</t>
  </si>
  <si>
    <t>JHCL2 3</t>
  </si>
  <si>
    <t>JHCL1 1</t>
  </si>
  <si>
    <t>JHCL1 2</t>
  </si>
  <si>
    <t>JHCL1 3</t>
  </si>
  <si>
    <t>JHCLAS 1</t>
  </si>
  <si>
    <t>JHCLAS 2</t>
  </si>
  <si>
    <t>JHCLAS 3</t>
  </si>
  <si>
    <t>AFCL1 1</t>
  </si>
  <si>
    <t>AFCL1 2</t>
  </si>
  <si>
    <t>AFCL1 3</t>
  </si>
  <si>
    <t>AFCLAS 1</t>
  </si>
  <si>
    <t>AFCLAS 2</t>
  </si>
  <si>
    <t>AFCLAS 3</t>
  </si>
  <si>
    <t>AHCL3 1</t>
  </si>
  <si>
    <t>AHCL3 2</t>
  </si>
  <si>
    <t>AHCL3 3</t>
  </si>
  <si>
    <t>AHCL2 1</t>
  </si>
  <si>
    <t>AHCL2 2</t>
  </si>
  <si>
    <t>AHCL2 3</t>
  </si>
  <si>
    <t>AHCL1 1</t>
  </si>
  <si>
    <t>AHCL1 2</t>
  </si>
  <si>
    <t>AHCL1 3</t>
  </si>
  <si>
    <t>AHCLAS 1</t>
  </si>
  <si>
    <t>AHCLAS 2</t>
  </si>
  <si>
    <t>AHCLAS 3</t>
  </si>
  <si>
    <t>Jeune Femme Classique Niveau AS</t>
  </si>
  <si>
    <t>Jeune Femme Classique Niveau 1</t>
  </si>
  <si>
    <t>Jeune Femme Classique Niveau 2</t>
  </si>
  <si>
    <t>Jeune Femme Classique Niveau 3</t>
  </si>
  <si>
    <t>Jeune Homme Classique Niveau 3</t>
  </si>
  <si>
    <t>Jeune Homme Classique Niveau 2</t>
  </si>
  <si>
    <t>Jeune Homme Classique Niveau 1</t>
  </si>
  <si>
    <t>Jeune Homme Classique Niveau AS</t>
  </si>
  <si>
    <t>Adulte Femme Classique Niveau 3</t>
  </si>
  <si>
    <t>Adulte Femme Classique Niveau 2</t>
  </si>
  <si>
    <t>Adulte Femme Classique Niveau 1</t>
  </si>
  <si>
    <t>Adulte Femme Classique Niveau AS</t>
  </si>
  <si>
    <t>Adulte Homme Classique Niveau 3</t>
  </si>
  <si>
    <t>Adulte Homme Classique Niveau 2</t>
  </si>
  <si>
    <t>Adulte Homme Classique Niveau 1</t>
  </si>
  <si>
    <t>Adulte Homme Classique Niveau AS</t>
  </si>
  <si>
    <t>NOM PRÉNOM</t>
  </si>
  <si>
    <t>CLUB</t>
  </si>
  <si>
    <t>LICENCE</t>
  </si>
  <si>
    <t>CATÉGORIE</t>
  </si>
  <si>
    <t>1ER TIR</t>
  </si>
  <si>
    <t>2ÈME TIR</t>
  </si>
  <si>
    <t>TOTAL TIR</t>
  </si>
  <si>
    <t>PAYER</t>
  </si>
  <si>
    <t xml:space="preserve">CLASSEMENT </t>
  </si>
  <si>
    <t>NOYANT</t>
  </si>
  <si>
    <t>POUANCÉ</t>
  </si>
  <si>
    <t>CANDÉ</t>
  </si>
  <si>
    <t>ÉCOUFLANT</t>
  </si>
  <si>
    <t>LE FUILET</t>
  </si>
  <si>
    <t>LE MAY SUR EVRE</t>
  </si>
  <si>
    <t>Cliquer sur le tir pour l'afficher , possibilité de modifier le numéro des cibles</t>
  </si>
  <si>
    <t>10EFGH</t>
  </si>
  <si>
    <t>15EFGH</t>
  </si>
  <si>
    <t>Cliquer sur le tir pour l'afficher , couleur  à modifier selon pas de tir. LE NOM CE MODIFIE EN MODIFIANT LE NOM DANS LES CASES ORANGE</t>
  </si>
  <si>
    <t>2ème Tir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</si>
</sst>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1E1E1E"/>
      <name val="Segoe UI"/>
      <family val="2"/>
    </font>
    <font>
      <sz val="10"/>
      <name val="Arial"/>
      <family val="2"/>
      <charset val="1"/>
    </font>
    <font>
      <sz val="14"/>
      <name val="Arial"/>
      <family val="2"/>
    </font>
    <font>
      <sz val="9"/>
      <name val="Arial"/>
      <family val="2"/>
    </font>
    <font>
      <b/>
      <sz val="8"/>
      <color rgb="FF1E1E1E"/>
      <name val="Segoe UI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0"/>
      <color rgb="FFFF000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u/>
      <sz val="10"/>
      <color rgb="FFFF0000"/>
      <name val="Arial"/>
      <family val="2"/>
    </font>
    <font>
      <sz val="2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444444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/>
    <xf numFmtId="0" fontId="11" fillId="0" borderId="0" applyNumberFormat="0" applyFill="0" applyBorder="0" applyAlignment="0" applyProtection="0"/>
  </cellStyleXfs>
  <cellXfs count="201">
    <xf numFmtId="0" fontId="0" fillId="0" borderId="0" xfId="0"/>
    <xf numFmtId="0" fontId="1" fillId="0" borderId="0" xfId="1" applyNumberFormat="1" applyFont="1" applyFill="1" applyBorder="1"/>
    <xf numFmtId="0" fontId="1" fillId="0" borderId="2" xfId="1" applyNumberFormat="1" applyFont="1" applyFill="1" applyBorder="1"/>
    <xf numFmtId="0" fontId="1" fillId="0" borderId="0" xfId="1" applyFont="1" applyAlignment="1">
      <alignment horizontal="left" vertical="center" wrapText="1"/>
    </xf>
    <xf numFmtId="0" fontId="1" fillId="0" borderId="0" xfId="1" applyNumberFormat="1" applyFont="1" applyFill="1" applyBorder="1" applyAlignment="1" applyProtection="1">
      <alignment horizontal="left" vertical="center"/>
    </xf>
    <xf numFmtId="0" fontId="1" fillId="0" borderId="0" xfId="1" applyNumberFormat="1" applyFont="1" applyFill="1" applyBorder="1" applyAlignment="1" applyProtection="1">
      <alignment horizontal="center" vertical="center"/>
    </xf>
    <xf numFmtId="0" fontId="1" fillId="0" borderId="0" xfId="1" applyNumberFormat="1" applyFont="1" applyFill="1" applyBorder="1" applyAlignment="1" applyProtection="1">
      <alignment horizontal="left"/>
    </xf>
    <xf numFmtId="0" fontId="1" fillId="0" borderId="0" xfId="1" applyAlignment="1">
      <alignment horizontal="left"/>
    </xf>
    <xf numFmtId="0" fontId="1" fillId="0" borderId="0" xfId="1" applyFont="1" applyAlignment="1">
      <alignment horizontal="left"/>
    </xf>
    <xf numFmtId="0" fontId="2" fillId="0" borderId="0" xfId="1" applyNumberFormat="1" applyFont="1" applyFill="1" applyBorder="1"/>
    <xf numFmtId="0" fontId="1" fillId="0" borderId="0" xfId="1"/>
    <xf numFmtId="49" fontId="1" fillId="0" borderId="0" xfId="1" applyNumberFormat="1" applyFont="1" applyFill="1" applyBorder="1"/>
    <xf numFmtId="0" fontId="1" fillId="0" borderId="3" xfId="1" applyNumberFormat="1" applyFont="1" applyFill="1" applyBorder="1" applyAlignment="1"/>
    <xf numFmtId="0" fontId="1" fillId="0" borderId="7" xfId="1" applyNumberFormat="1" applyFont="1" applyFill="1" applyBorder="1" applyAlignment="1">
      <alignment horizontal="center" vertical="center"/>
    </xf>
    <xf numFmtId="0" fontId="1" fillId="0" borderId="7" xfId="1" applyNumberFormat="1" applyFont="1" applyFill="1" applyBorder="1"/>
    <xf numFmtId="0" fontId="1" fillId="0" borderId="8" xfId="1" applyNumberFormat="1" applyFont="1" applyFill="1" applyBorder="1"/>
    <xf numFmtId="0" fontId="1" fillId="0" borderId="0" xfId="1" applyNumberFormat="1" applyFont="1" applyFill="1" applyBorder="1" applyAlignment="1"/>
    <xf numFmtId="0" fontId="5" fillId="0" borderId="0" xfId="1" applyNumberFormat="1" applyFont="1" applyFill="1" applyBorder="1" applyAlignment="1">
      <alignment horizontal="left" vertical="center"/>
    </xf>
    <xf numFmtId="0" fontId="7" fillId="0" borderId="0" xfId="1" applyNumberFormat="1" applyFont="1" applyFill="1" applyBorder="1"/>
    <xf numFmtId="0" fontId="7" fillId="0" borderId="0" xfId="1" applyNumberFormat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vertical="center"/>
    </xf>
    <xf numFmtId="0" fontId="8" fillId="0" borderId="0" xfId="1" applyNumberFormat="1" applyFont="1" applyFill="1" applyBorder="1" applyAlignment="1">
      <alignment horizontal="center" vertical="center"/>
    </xf>
    <xf numFmtId="49" fontId="1" fillId="0" borderId="0" xfId="1" applyNumberFormat="1" applyFont="1"/>
    <xf numFmtId="0" fontId="5" fillId="0" borderId="0" xfId="1" applyNumberFormat="1" applyFont="1" applyFill="1" applyBorder="1"/>
    <xf numFmtId="0" fontId="7" fillId="0" borderId="7" xfId="1" applyNumberFormat="1" applyFont="1" applyFill="1" applyBorder="1" applyAlignment="1">
      <alignment horizontal="center" vertical="center"/>
    </xf>
    <xf numFmtId="0" fontId="7" fillId="0" borderId="7" xfId="1" applyNumberFormat="1" applyFont="1" applyFill="1" applyBorder="1"/>
    <xf numFmtId="0" fontId="5" fillId="0" borderId="8" xfId="1" applyNumberFormat="1" applyFont="1" applyFill="1" applyBorder="1"/>
    <xf numFmtId="0" fontId="1" fillId="4" borderId="0" xfId="2" applyNumberFormat="1" applyFont="1" applyFill="1" applyBorder="1" applyProtection="1">
      <protection locked="0"/>
    </xf>
    <xf numFmtId="0" fontId="1" fillId="0" borderId="0" xfId="2" applyNumberFormat="1" applyFont="1" applyFill="1" applyBorder="1" applyProtection="1">
      <protection locked="0"/>
    </xf>
    <xf numFmtId="0" fontId="1" fillId="0" borderId="9" xfId="1" applyNumberFormat="1" applyFont="1" applyFill="1" applyBorder="1" applyAlignment="1" applyProtection="1">
      <alignment horizontal="center" vertical="center"/>
    </xf>
    <xf numFmtId="0" fontId="1" fillId="0" borderId="10" xfId="1" applyNumberFormat="1" applyFont="1" applyFill="1" applyBorder="1"/>
    <xf numFmtId="0" fontId="0" fillId="0" borderId="11" xfId="0" applyBorder="1"/>
    <xf numFmtId="0" fontId="1" fillId="0" borderId="9" xfId="1" applyNumberFormat="1" applyFont="1" applyFill="1" applyBorder="1"/>
    <xf numFmtId="0" fontId="1" fillId="6" borderId="10" xfId="1" applyNumberFormat="1" applyFont="1" applyFill="1" applyBorder="1"/>
    <xf numFmtId="0" fontId="1" fillId="0" borderId="11" xfId="1" applyNumberFormat="1" applyFont="1" applyFill="1" applyBorder="1"/>
    <xf numFmtId="0" fontId="1" fillId="4" borderId="1" xfId="2" applyNumberFormat="1" applyFont="1" applyFill="1" applyBorder="1" applyProtection="1">
      <protection locked="0"/>
    </xf>
    <xf numFmtId="0" fontId="1" fillId="4" borderId="2" xfId="2" applyNumberFormat="1" applyFont="1" applyFill="1" applyBorder="1" applyProtection="1">
      <protection locked="0"/>
    </xf>
    <xf numFmtId="0" fontId="1" fillId="4" borderId="4" xfId="2" applyNumberFormat="1" applyFont="1" applyFill="1" applyBorder="1" applyProtection="1">
      <protection locked="0"/>
    </xf>
    <xf numFmtId="0" fontId="1" fillId="4" borderId="5" xfId="2" applyNumberFormat="1" applyFont="1" applyFill="1" applyBorder="1" applyProtection="1">
      <protection locked="0"/>
    </xf>
    <xf numFmtId="0" fontId="14" fillId="0" borderId="0" xfId="1" applyNumberFormat="1" applyFont="1" applyFill="1" applyBorder="1" applyAlignment="1">
      <alignment horizontal="center"/>
    </xf>
    <xf numFmtId="0" fontId="14" fillId="0" borderId="1" xfId="1" applyNumberFormat="1" applyFont="1" applyFill="1" applyBorder="1" applyAlignment="1">
      <alignment horizontal="center"/>
    </xf>
    <xf numFmtId="0" fontId="1" fillId="2" borderId="12" xfId="1" applyNumberFormat="1" applyFont="1" applyFill="1" applyBorder="1"/>
    <xf numFmtId="0" fontId="1" fillId="6" borderId="13" xfId="1" applyNumberFormat="1" applyFont="1" applyFill="1" applyBorder="1"/>
    <xf numFmtId="0" fontId="1" fillId="3" borderId="13" xfId="1" applyNumberFormat="1" applyFont="1" applyFill="1" applyBorder="1"/>
    <xf numFmtId="0" fontId="1" fillId="5" borderId="14" xfId="1" applyNumberFormat="1" applyFont="1" applyFill="1" applyBorder="1"/>
    <xf numFmtId="0" fontId="0" fillId="0" borderId="0" xfId="0" applyNumberFormat="1" applyFont="1" applyFill="1" applyBorder="1"/>
    <xf numFmtId="0" fontId="0" fillId="0" borderId="9" xfId="0" applyNumberFormat="1" applyFont="1" applyFill="1" applyBorder="1"/>
    <xf numFmtId="0" fontId="0" fillId="0" borderId="1" xfId="0" applyNumberFormat="1" applyFont="1" applyFill="1" applyBorder="1"/>
    <xf numFmtId="0" fontId="0" fillId="0" borderId="4" xfId="0" applyNumberFormat="1" applyFont="1" applyFill="1" applyBorder="1"/>
    <xf numFmtId="0" fontId="0" fillId="0" borderId="1" xfId="0" applyBorder="1"/>
    <xf numFmtId="0" fontId="0" fillId="0" borderId="2" xfId="0" applyNumberFormat="1" applyFont="1" applyFill="1" applyBorder="1" applyAlignment="1" applyProtection="1">
      <alignment horizontal="left" vertical="center"/>
      <protection locked="0"/>
    </xf>
    <xf numFmtId="0" fontId="0" fillId="0" borderId="2" xfId="0" applyNumberFormat="1" applyFont="1" applyFill="1" applyBorder="1"/>
    <xf numFmtId="0" fontId="12" fillId="0" borderId="15" xfId="1" applyNumberFormat="1" applyFont="1" applyFill="1" applyBorder="1"/>
    <xf numFmtId="0" fontId="16" fillId="0" borderId="15" xfId="0" applyNumberFormat="1" applyFont="1" applyFill="1" applyBorder="1"/>
    <xf numFmtId="0" fontId="0" fillId="0" borderId="9" xfId="0" applyBorder="1"/>
    <xf numFmtId="0" fontId="1" fillId="2" borderId="11" xfId="1" applyNumberFormat="1" applyFont="1" applyFill="1" applyBorder="1"/>
    <xf numFmtId="0" fontId="1" fillId="6" borderId="2" xfId="1" applyNumberFormat="1" applyFont="1" applyFill="1" applyBorder="1"/>
    <xf numFmtId="0" fontId="1" fillId="3" borderId="2" xfId="1" applyNumberFormat="1" applyFont="1" applyFill="1" applyBorder="1"/>
    <xf numFmtId="0" fontId="1" fillId="5" borderId="2" xfId="1" applyNumberFormat="1" applyFont="1" applyFill="1" applyBorder="1"/>
    <xf numFmtId="0" fontId="0" fillId="0" borderId="4" xfId="0" applyBorder="1"/>
    <xf numFmtId="0" fontId="0" fillId="0" borderId="0" xfId="0" applyAlignment="1">
      <alignment horizontal="center" vertical="center"/>
    </xf>
    <xf numFmtId="0" fontId="1" fillId="0" borderId="7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Protection="1"/>
    <xf numFmtId="0" fontId="12" fillId="7" borderId="0" xfId="1" applyFont="1" applyFill="1"/>
    <xf numFmtId="0" fontId="12" fillId="7" borderId="0" xfId="1" applyFont="1" applyFill="1" applyAlignment="1">
      <alignment horizontal="left"/>
    </xf>
    <xf numFmtId="0" fontId="19" fillId="0" borderId="22" xfId="1" applyNumberFormat="1" applyFont="1" applyFill="1" applyBorder="1" applyAlignment="1">
      <alignment horizontal="center" vertical="center"/>
    </xf>
    <xf numFmtId="0" fontId="19" fillId="0" borderId="7" xfId="1" applyNumberFormat="1" applyFont="1" applyFill="1" applyBorder="1" applyAlignment="1">
      <alignment horizontal="center" vertical="center"/>
    </xf>
    <xf numFmtId="0" fontId="19" fillId="0" borderId="23" xfId="1" applyNumberFormat="1" applyFont="1" applyFill="1" applyBorder="1" applyAlignment="1">
      <alignment horizontal="center" vertical="center"/>
    </xf>
    <xf numFmtId="0" fontId="18" fillId="0" borderId="0" xfId="1" applyNumberFormat="1" applyFont="1" applyFill="1" applyBorder="1" applyAlignment="1">
      <alignment horizontal="left" vertical="center"/>
    </xf>
    <xf numFmtId="0" fontId="17" fillId="0" borderId="22" xfId="0" applyFont="1" applyBorder="1" applyAlignment="1">
      <alignment horizontal="left"/>
    </xf>
    <xf numFmtId="0" fontId="17" fillId="0" borderId="7" xfId="0" applyFont="1" applyBorder="1" applyAlignment="1">
      <alignment horizontal="left"/>
    </xf>
    <xf numFmtId="0" fontId="17" fillId="0" borderId="23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25" xfId="0" applyFont="1" applyBorder="1" applyAlignment="1">
      <alignment horizontal="left"/>
    </xf>
    <xf numFmtId="0" fontId="17" fillId="0" borderId="26" xfId="0" applyFont="1" applyBorder="1" applyAlignment="1">
      <alignment horizontal="left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left" vertical="center"/>
    </xf>
    <xf numFmtId="0" fontId="18" fillId="0" borderId="7" xfId="1" applyNumberFormat="1" applyFont="1" applyFill="1" applyBorder="1" applyAlignment="1">
      <alignment horizontal="left"/>
    </xf>
    <xf numFmtId="0" fontId="18" fillId="0" borderId="25" xfId="1" applyNumberFormat="1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2" fillId="7" borderId="0" xfId="1" applyNumberFormat="1" applyFont="1" applyFill="1" applyBorder="1" applyProtection="1"/>
    <xf numFmtId="0" fontId="12" fillId="7" borderId="0" xfId="1" applyFont="1" applyFill="1" applyProtection="1"/>
    <xf numFmtId="0" fontId="12" fillId="7" borderId="0" xfId="1" applyFont="1" applyFill="1" applyAlignment="1" applyProtection="1">
      <alignment horizontal="center"/>
    </xf>
    <xf numFmtId="0" fontId="3" fillId="0" borderId="0" xfId="1" applyNumberFormat="1" applyFont="1" applyFill="1" applyBorder="1" applyProtection="1"/>
    <xf numFmtId="0" fontId="1" fillId="0" borderId="0" xfId="1" applyProtection="1"/>
    <xf numFmtId="0" fontId="1" fillId="0" borderId="0" xfId="1" applyFill="1" applyProtection="1"/>
    <xf numFmtId="0" fontId="1" fillId="0" borderId="0" xfId="1" applyAlignment="1" applyProtection="1">
      <alignment horizontal="center"/>
    </xf>
    <xf numFmtId="0" fontId="12" fillId="0" borderId="0" xfId="1" applyFont="1" applyAlignment="1" applyProtection="1">
      <alignment horizontal="center"/>
      <protection locked="0"/>
    </xf>
    <xf numFmtId="0" fontId="1" fillId="0" borderId="0" xfId="1" applyNumberFormat="1" applyFont="1" applyFill="1" applyBorder="1" applyAlignment="1" applyProtection="1">
      <alignment horizontal="center" vertical="center"/>
      <protection locked="0"/>
    </xf>
    <xf numFmtId="0" fontId="1" fillId="0" borderId="0" xfId="1" applyAlignment="1" applyProtection="1">
      <alignment horizontal="center"/>
      <protection locked="0"/>
    </xf>
    <xf numFmtId="0" fontId="1" fillId="2" borderId="0" xfId="2" applyNumberFormat="1" applyFont="1" applyFill="1" applyBorder="1" applyProtection="1">
      <protection locked="0" hidden="1"/>
    </xf>
    <xf numFmtId="0" fontId="1" fillId="6" borderId="0" xfId="2" applyNumberFormat="1" applyFont="1" applyFill="1" applyBorder="1" applyProtection="1">
      <protection locked="0" hidden="1"/>
    </xf>
    <xf numFmtId="0" fontId="1" fillId="2" borderId="5" xfId="2" applyNumberFormat="1" applyFont="1" applyFill="1" applyBorder="1" applyProtection="1">
      <protection locked="0" hidden="1"/>
    </xf>
    <xf numFmtId="0" fontId="1" fillId="6" borderId="5" xfId="2" applyNumberFormat="1" applyFont="1" applyFill="1" applyBorder="1" applyProtection="1">
      <protection locked="0" hidden="1"/>
    </xf>
    <xf numFmtId="0" fontId="1" fillId="0" borderId="5" xfId="1" applyNumberFormat="1" applyFont="1" applyFill="1" applyBorder="1"/>
    <xf numFmtId="0" fontId="21" fillId="0" borderId="2" xfId="0" applyFont="1" applyBorder="1"/>
    <xf numFmtId="0" fontId="0" fillId="0" borderId="11" xfId="0" applyNumberFormat="1" applyFont="1" applyFill="1" applyBorder="1" applyAlignment="1" applyProtection="1">
      <alignment horizontal="left" vertical="center"/>
      <protection locked="0"/>
    </xf>
    <xf numFmtId="0" fontId="1" fillId="0" borderId="7" xfId="1" applyNumberFormat="1" applyFont="1" applyFill="1" applyBorder="1" applyAlignment="1">
      <alignment horizontal="center" vertical="center"/>
    </xf>
    <xf numFmtId="0" fontId="1" fillId="0" borderId="7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left" vertical="center"/>
    </xf>
    <xf numFmtId="0" fontId="7" fillId="0" borderId="7" xfId="1" applyNumberFormat="1" applyFont="1" applyFill="1" applyBorder="1" applyAlignment="1">
      <alignment horizontal="center" vertical="center"/>
    </xf>
    <xf numFmtId="0" fontId="1" fillId="3" borderId="0" xfId="2" applyNumberFormat="1" applyFont="1" applyFill="1" applyBorder="1" applyProtection="1">
      <protection locked="0" hidden="1"/>
    </xf>
    <xf numFmtId="0" fontId="1" fillId="3" borderId="5" xfId="2" applyNumberFormat="1" applyFont="1" applyFill="1" applyBorder="1" applyProtection="1">
      <protection locked="0" hidden="1"/>
    </xf>
    <xf numFmtId="0" fontId="1" fillId="5" borderId="2" xfId="2" applyNumberFormat="1" applyFont="1" applyFill="1" applyBorder="1" applyProtection="1">
      <protection locked="0" hidden="1"/>
    </xf>
    <xf numFmtId="0" fontId="1" fillId="5" borderId="6" xfId="2" applyNumberFormat="1" applyFont="1" applyFill="1" applyBorder="1" applyProtection="1">
      <protection locked="0" hidden="1"/>
    </xf>
    <xf numFmtId="0" fontId="1" fillId="4" borderId="12" xfId="2" applyNumberFormat="1" applyFont="1" applyFill="1" applyBorder="1" applyProtection="1">
      <protection locked="0"/>
    </xf>
    <xf numFmtId="0" fontId="1" fillId="4" borderId="13" xfId="2" applyNumberFormat="1" applyFont="1" applyFill="1" applyBorder="1" applyProtection="1">
      <protection locked="0"/>
    </xf>
    <xf numFmtId="0" fontId="1" fillId="4" borderId="14" xfId="2" applyNumberFormat="1" applyFont="1" applyFill="1" applyBorder="1" applyProtection="1">
      <protection locked="0"/>
    </xf>
    <xf numFmtId="0" fontId="1" fillId="0" borderId="13" xfId="2" applyNumberFormat="1" applyFont="1" applyFill="1" applyBorder="1" applyProtection="1">
      <protection locked="0"/>
    </xf>
    <xf numFmtId="0" fontId="1" fillId="0" borderId="14" xfId="2" applyNumberFormat="1" applyFont="1" applyFill="1" applyBorder="1" applyProtection="1">
      <protection locked="0"/>
    </xf>
    <xf numFmtId="0" fontId="1" fillId="4" borderId="10" xfId="2" applyNumberFormat="1" applyFont="1" applyFill="1" applyBorder="1" applyProtection="1">
      <protection locked="0"/>
    </xf>
    <xf numFmtId="0" fontId="1" fillId="0" borderId="5" xfId="2" applyNumberFormat="1" applyFont="1" applyFill="1" applyBorder="1" applyProtection="1">
      <protection locked="0"/>
    </xf>
    <xf numFmtId="0" fontId="1" fillId="4" borderId="11" xfId="2" applyNumberFormat="1" applyFont="1" applyFill="1" applyBorder="1" applyProtection="1">
      <protection locked="0"/>
    </xf>
    <xf numFmtId="0" fontId="1" fillId="4" borderId="6" xfId="2" applyNumberFormat="1" applyFont="1" applyFill="1" applyBorder="1" applyProtection="1">
      <protection locked="0"/>
    </xf>
    <xf numFmtId="0" fontId="1" fillId="4" borderId="9" xfId="2" applyNumberFormat="1" applyFont="1" applyFill="1" applyBorder="1" applyProtection="1">
      <protection locked="0"/>
    </xf>
    <xf numFmtId="0" fontId="1" fillId="8" borderId="12" xfId="2" applyNumberFormat="1" applyFont="1" applyFill="1" applyBorder="1" applyAlignment="1" applyProtection="1">
      <alignment horizontal="center" vertical="center"/>
      <protection locked="0"/>
    </xf>
    <xf numFmtId="0" fontId="1" fillId="8" borderId="13" xfId="2" applyNumberFormat="1" applyFont="1" applyFill="1" applyBorder="1" applyAlignment="1" applyProtection="1">
      <alignment horizontal="center" vertical="center"/>
      <protection locked="0"/>
    </xf>
    <xf numFmtId="0" fontId="1" fillId="8" borderId="14" xfId="2" applyNumberFormat="1" applyFont="1" applyFill="1" applyBorder="1" applyAlignment="1" applyProtection="1">
      <alignment horizontal="center" vertical="center"/>
      <protection locked="0"/>
    </xf>
    <xf numFmtId="0" fontId="1" fillId="8" borderId="11" xfId="2" applyNumberFormat="1" applyFont="1" applyFill="1" applyBorder="1" applyAlignment="1" applyProtection="1">
      <alignment horizontal="center" vertical="center"/>
      <protection locked="0"/>
    </xf>
    <xf numFmtId="0" fontId="1" fillId="8" borderId="2" xfId="2" applyNumberFormat="1" applyFont="1" applyFill="1" applyBorder="1" applyAlignment="1" applyProtection="1">
      <alignment horizontal="center" vertical="center"/>
      <protection locked="0"/>
    </xf>
    <xf numFmtId="0" fontId="1" fillId="8" borderId="6" xfId="2" applyNumberFormat="1" applyFont="1" applyFill="1" applyBorder="1" applyAlignment="1" applyProtection="1">
      <alignment horizontal="center" vertical="center"/>
      <protection locked="0"/>
    </xf>
    <xf numFmtId="14" fontId="0" fillId="0" borderId="0" xfId="0" applyNumberFormat="1" applyAlignment="1">
      <alignment horizontal="center"/>
    </xf>
    <xf numFmtId="0" fontId="10" fillId="0" borderId="16" xfId="1" applyNumberFormat="1" applyFont="1" applyFill="1" applyBorder="1" applyAlignment="1">
      <alignment horizontal="center"/>
    </xf>
    <xf numFmtId="0" fontId="10" fillId="0" borderId="17" xfId="1" applyNumberFormat="1" applyFont="1" applyFill="1" applyBorder="1" applyAlignment="1">
      <alignment horizontal="center"/>
    </xf>
    <xf numFmtId="0" fontId="10" fillId="0" borderId="18" xfId="1" applyNumberFormat="1" applyFont="1" applyFill="1" applyBorder="1" applyAlignment="1">
      <alignment horizontal="center"/>
    </xf>
    <xf numFmtId="0" fontId="12" fillId="0" borderId="0" xfId="1" applyNumberFormat="1" applyFont="1" applyFill="1" applyBorder="1" applyAlignment="1" applyProtection="1">
      <alignment horizontal="center" vertical="center"/>
      <protection locked="0"/>
    </xf>
    <xf numFmtId="0" fontId="12" fillId="0" borderId="2" xfId="1" applyNumberFormat="1" applyFont="1" applyFill="1" applyBorder="1" applyAlignment="1" applyProtection="1">
      <alignment horizontal="center" vertical="center"/>
      <protection locked="0"/>
    </xf>
    <xf numFmtId="0" fontId="1" fillId="8" borderId="9" xfId="2" applyNumberFormat="1" applyFont="1" applyFill="1" applyBorder="1" applyAlignment="1" applyProtection="1">
      <alignment horizontal="center" vertical="center"/>
      <protection locked="0"/>
    </xf>
    <xf numFmtId="0" fontId="1" fillId="8" borderId="1" xfId="2" applyNumberFormat="1" applyFont="1" applyFill="1" applyBorder="1" applyAlignment="1" applyProtection="1">
      <alignment horizontal="center" vertical="center"/>
      <protection locked="0"/>
    </xf>
    <xf numFmtId="0" fontId="1" fillId="8" borderId="4" xfId="2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14" fillId="0" borderId="4" xfId="1" applyNumberFormat="1" applyFont="1" applyFill="1" applyBorder="1" applyAlignment="1">
      <alignment horizontal="center"/>
    </xf>
    <xf numFmtId="0" fontId="14" fillId="0" borderId="5" xfId="1" applyNumberFormat="1" applyFont="1" applyFill="1" applyBorder="1" applyAlignment="1">
      <alignment horizontal="center"/>
    </xf>
    <xf numFmtId="0" fontId="14" fillId="0" borderId="6" xfId="1" applyNumberFormat="1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0" fillId="0" borderId="1" xfId="1" applyNumberFormat="1" applyFont="1" applyFill="1" applyBorder="1" applyAlignment="1" applyProtection="1">
      <alignment horizontal="center" vertical="center"/>
    </xf>
    <xf numFmtId="0" fontId="10" fillId="0" borderId="0" xfId="1" applyNumberFormat="1" applyFont="1" applyFill="1" applyBorder="1" applyAlignment="1" applyProtection="1">
      <alignment horizontal="center" vertical="center"/>
    </xf>
    <xf numFmtId="0" fontId="13" fillId="0" borderId="10" xfId="1" applyNumberFormat="1" applyFont="1" applyFill="1" applyBorder="1" applyAlignment="1">
      <alignment horizontal="center"/>
    </xf>
    <xf numFmtId="15" fontId="12" fillId="0" borderId="0" xfId="1" applyNumberFormat="1" applyFont="1" applyFill="1" applyBorder="1" applyAlignment="1" applyProtection="1">
      <alignment horizontal="center" vertical="center"/>
      <protection locked="0"/>
    </xf>
    <xf numFmtId="15" fontId="12" fillId="0" borderId="2" xfId="1" applyNumberFormat="1" applyFont="1" applyFill="1" applyBorder="1" applyAlignment="1" applyProtection="1">
      <alignment horizontal="center" vertical="center"/>
      <protection locked="0"/>
    </xf>
    <xf numFmtId="0" fontId="10" fillId="0" borderId="9" xfId="1" applyNumberFormat="1" applyFont="1" applyFill="1" applyBorder="1" applyAlignment="1">
      <alignment horizontal="center" wrapText="1"/>
    </xf>
    <xf numFmtId="0" fontId="10" fillId="0" borderId="10" xfId="1" applyNumberFormat="1" applyFont="1" applyFill="1" applyBorder="1" applyAlignment="1">
      <alignment horizontal="center" wrapText="1"/>
    </xf>
    <xf numFmtId="0" fontId="10" fillId="0" borderId="11" xfId="1" applyNumberFormat="1" applyFont="1" applyFill="1" applyBorder="1" applyAlignment="1">
      <alignment horizontal="center" wrapText="1"/>
    </xf>
    <xf numFmtId="0" fontId="10" fillId="0" borderId="4" xfId="1" applyNumberFormat="1" applyFont="1" applyFill="1" applyBorder="1" applyAlignment="1">
      <alignment horizontal="center" wrapText="1"/>
    </xf>
    <xf numFmtId="0" fontId="10" fillId="0" borderId="5" xfId="1" applyNumberFormat="1" applyFont="1" applyFill="1" applyBorder="1" applyAlignment="1">
      <alignment horizontal="center" wrapText="1"/>
    </xf>
    <xf numFmtId="0" fontId="10" fillId="0" borderId="6" xfId="1" applyNumberFormat="1" applyFont="1" applyFill="1" applyBorder="1" applyAlignment="1">
      <alignment horizontal="center" wrapText="1"/>
    </xf>
    <xf numFmtId="0" fontId="19" fillId="0" borderId="19" xfId="1" applyNumberFormat="1" applyFont="1" applyFill="1" applyBorder="1" applyAlignment="1">
      <alignment horizontal="center" vertical="center"/>
    </xf>
    <xf numFmtId="0" fontId="19" fillId="0" borderId="20" xfId="1" applyNumberFormat="1" applyFont="1" applyFill="1" applyBorder="1" applyAlignment="1">
      <alignment horizontal="center" vertical="center"/>
    </xf>
    <xf numFmtId="0" fontId="19" fillId="0" borderId="21" xfId="1" applyNumberFormat="1" applyFont="1" applyFill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/>
    </xf>
    <xf numFmtId="0" fontId="1" fillId="0" borderId="3" xfId="1" applyNumberFormat="1" applyFont="1" applyFill="1" applyBorder="1" applyAlignment="1">
      <alignment horizontal="center"/>
    </xf>
    <xf numFmtId="0" fontId="1" fillId="0" borderId="3" xfId="1" applyNumberFormat="1" applyFont="1" applyFill="1" applyBorder="1" applyAlignment="1">
      <alignment horizontal="left"/>
    </xf>
    <xf numFmtId="0" fontId="1" fillId="0" borderId="7" xfId="1" applyNumberFormat="1" applyFont="1" applyFill="1" applyBorder="1" applyAlignment="1">
      <alignment horizontal="center" vertical="center"/>
    </xf>
    <xf numFmtId="0" fontId="1" fillId="0" borderId="7" xfId="1" applyNumberFormat="1" applyFont="1" applyFill="1" applyBorder="1" applyAlignment="1">
      <alignment horizontal="center" vertical="center" wrapText="1"/>
    </xf>
    <xf numFmtId="0" fontId="4" fillId="0" borderId="0" xfId="1" applyNumberFormat="1" applyFont="1" applyFill="1" applyBorder="1" applyAlignment="1">
      <alignment horizontal="center" vertical="center"/>
    </xf>
    <xf numFmtId="15" fontId="4" fillId="0" borderId="0" xfId="1" applyNumberFormat="1" applyFont="1" applyFill="1" applyBorder="1" applyAlignment="1">
      <alignment horizontal="center" vertical="center"/>
    </xf>
    <xf numFmtId="0" fontId="1" fillId="0" borderId="7" xfId="1" applyNumberFormat="1" applyFont="1" applyFill="1" applyBorder="1" applyAlignment="1">
      <alignment horizontal="center"/>
    </xf>
    <xf numFmtId="0" fontId="6" fillId="0" borderId="0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left" vertical="center"/>
    </xf>
    <xf numFmtId="0" fontId="5" fillId="0" borderId="3" xfId="1" applyNumberFormat="1" applyFont="1" applyFill="1" applyBorder="1" applyAlignment="1">
      <alignment horizontal="center"/>
    </xf>
    <xf numFmtId="0" fontId="9" fillId="0" borderId="3" xfId="1" applyNumberFormat="1" applyFont="1" applyFill="1" applyBorder="1" applyAlignment="1">
      <alignment horizontal="center"/>
    </xf>
    <xf numFmtId="0" fontId="7" fillId="0" borderId="7" xfId="1" applyNumberFormat="1" applyFont="1" applyFill="1" applyBorder="1" applyAlignment="1">
      <alignment horizontal="center" vertical="center" wrapText="1"/>
    </xf>
    <xf numFmtId="0" fontId="7" fillId="0" borderId="36" xfId="1" applyNumberFormat="1" applyFont="1" applyFill="1" applyBorder="1" applyAlignment="1">
      <alignment horizontal="center" vertical="center"/>
    </xf>
    <xf numFmtId="0" fontId="7" fillId="0" borderId="37" xfId="1" applyNumberFormat="1" applyFont="1" applyFill="1" applyBorder="1" applyAlignment="1">
      <alignment horizontal="center" vertical="center"/>
    </xf>
    <xf numFmtId="0" fontId="7" fillId="0" borderId="34" xfId="1" applyNumberFormat="1" applyFont="1" applyFill="1" applyBorder="1" applyAlignment="1">
      <alignment horizontal="center" vertical="center" wrapText="1"/>
    </xf>
    <xf numFmtId="0" fontId="7" fillId="0" borderId="35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7" xfId="1" applyNumberFormat="1" applyFont="1" applyFill="1" applyBorder="1" applyAlignment="1">
      <alignment horizontal="center" vertical="center"/>
    </xf>
    <xf numFmtId="0" fontId="5" fillId="0" borderId="7" xfId="1" applyNumberFormat="1" applyFont="1" applyFill="1" applyBorder="1" applyAlignment="1">
      <alignment horizontal="center"/>
    </xf>
    <xf numFmtId="0" fontId="5" fillId="0" borderId="34" xfId="1" applyNumberFormat="1" applyFont="1" applyFill="1" applyBorder="1" applyAlignment="1">
      <alignment horizontal="center"/>
    </xf>
    <xf numFmtId="0" fontId="5" fillId="0" borderId="35" xfId="1" applyNumberFormat="1" applyFont="1" applyFill="1" applyBorder="1" applyAlignment="1">
      <alignment horizontal="center"/>
    </xf>
    <xf numFmtId="0" fontId="5" fillId="0" borderId="8" xfId="1" applyNumberFormat="1" applyFont="1" applyFill="1" applyBorder="1" applyAlignment="1">
      <alignment horizontal="center"/>
    </xf>
    <xf numFmtId="0" fontId="7" fillId="0" borderId="36" xfId="1" applyNumberFormat="1" applyFont="1" applyFill="1" applyBorder="1" applyAlignment="1">
      <alignment horizontal="center" vertical="center" wrapText="1"/>
    </xf>
    <xf numFmtId="0" fontId="7" fillId="0" borderId="37" xfId="1" applyNumberFormat="1" applyFont="1" applyFill="1" applyBorder="1" applyAlignment="1">
      <alignment horizontal="center" vertical="center" wrapText="1"/>
    </xf>
    <xf numFmtId="0" fontId="5" fillId="0" borderId="7" xfId="1" applyNumberFormat="1" applyFont="1" applyFill="1" applyBorder="1" applyAlignment="1">
      <alignment horizontal="center" vertical="center"/>
    </xf>
    <xf numFmtId="0" fontId="5" fillId="0" borderId="34" xfId="1" applyNumberFormat="1" applyFont="1" applyFill="1" applyBorder="1" applyAlignment="1">
      <alignment horizontal="center" vertical="center"/>
    </xf>
    <xf numFmtId="0" fontId="5" fillId="0" borderId="35" xfId="1" applyNumberFormat="1" applyFont="1" applyFill="1" applyBorder="1" applyAlignment="1">
      <alignment horizontal="center" vertical="center"/>
    </xf>
    <xf numFmtId="0" fontId="5" fillId="0" borderId="8" xfId="1" applyNumberFormat="1" applyFont="1" applyFill="1" applyBorder="1" applyAlignment="1">
      <alignment horizontal="center" vertical="center"/>
    </xf>
    <xf numFmtId="0" fontId="5" fillId="0" borderId="7" xfId="1" applyNumberFormat="1" applyFont="1" applyFill="1" applyBorder="1" applyAlignment="1">
      <alignment horizontal="center" vertical="top"/>
    </xf>
    <xf numFmtId="0" fontId="5" fillId="0" borderId="27" xfId="1" applyNumberFormat="1" applyFont="1" applyFill="1" applyBorder="1" applyAlignment="1">
      <alignment horizontal="center" vertical="top"/>
    </xf>
    <xf numFmtId="0" fontId="5" fillId="0" borderId="28" xfId="1" applyNumberFormat="1" applyFont="1" applyFill="1" applyBorder="1" applyAlignment="1">
      <alignment horizontal="center" vertical="top"/>
    </xf>
    <xf numFmtId="0" fontId="5" fillId="0" borderId="29" xfId="1" applyNumberFormat="1" applyFont="1" applyFill="1" applyBorder="1" applyAlignment="1">
      <alignment horizontal="center" vertical="top"/>
    </xf>
    <xf numFmtId="0" fontId="5" fillId="0" borderId="30" xfId="1" applyNumberFormat="1" applyFont="1" applyFill="1" applyBorder="1" applyAlignment="1">
      <alignment horizontal="center" vertical="top"/>
    </xf>
    <xf numFmtId="0" fontId="5" fillId="0" borderId="0" xfId="1" applyNumberFormat="1" applyFont="1" applyFill="1" applyBorder="1" applyAlignment="1">
      <alignment horizontal="center" vertical="top"/>
    </xf>
    <xf numFmtId="0" fontId="5" fillId="0" borderId="31" xfId="1" applyNumberFormat="1" applyFont="1" applyFill="1" applyBorder="1" applyAlignment="1">
      <alignment horizontal="center" vertical="top"/>
    </xf>
    <xf numFmtId="0" fontId="5" fillId="0" borderId="32" xfId="1" applyNumberFormat="1" applyFont="1" applyFill="1" applyBorder="1" applyAlignment="1">
      <alignment horizontal="center" vertical="top"/>
    </xf>
    <xf numFmtId="0" fontId="5" fillId="0" borderId="3" xfId="1" applyNumberFormat="1" applyFont="1" applyFill="1" applyBorder="1" applyAlignment="1">
      <alignment horizontal="center" vertical="top"/>
    </xf>
    <xf numFmtId="0" fontId="5" fillId="0" borderId="33" xfId="1" applyNumberFormat="1" applyFont="1" applyFill="1" applyBorder="1" applyAlignment="1">
      <alignment horizontal="center" vertical="top"/>
    </xf>
  </cellXfs>
  <cellStyles count="3">
    <cellStyle name="Lien hypertexte 2" xfId="2" xr:uid="{40EF0678-4A03-46DE-9106-8BA70656B6CF}"/>
    <cellStyle name="Normal" xfId="0" builtinId="0"/>
    <cellStyle name="Normal 2" xfId="1" xr:uid="{C8388081-7D05-419F-AA9D-DEF79CCAE055}"/>
  </cellStyles>
  <dxfs count="11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microsoft.com/office/2006/relationships/vbaProject" Target="vbaProject.bin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theme" Target="theme/theme1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07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08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09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11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12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13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14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15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16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17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18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19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20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21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22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23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24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25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26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27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28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29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30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31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32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33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34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35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36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37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38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39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40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41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42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43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44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45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46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47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48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49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50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51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52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53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54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56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79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hyperlink" Target="http://pixabay.com/fr/accueil-site-web-commencer-maison-150499/" TargetMode="External"/><Relationship Id="rId2" Type="http://schemas.openxmlformats.org/officeDocument/2006/relationships/image" Target="../media/image2.png"/><Relationship Id="rId1" Type="http://schemas.openxmlformats.org/officeDocument/2006/relationships/hyperlink" Target="#Feuil1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171450</xdr:colOff>
          <xdr:row>3</xdr:row>
          <xdr:rowOff>47625</xdr:rowOff>
        </xdr:from>
        <xdr:to>
          <xdr:col>12</xdr:col>
          <xdr:colOff>466725</xdr:colOff>
          <xdr:row>6</xdr:row>
          <xdr:rowOff>104775</xdr:rowOff>
        </xdr:to>
        <xdr:sp macro="" textlink="">
          <xdr:nvSpPr>
            <xdr:cNvPr id="1025" name="Menu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504825</xdr:colOff>
      <xdr:row>1</xdr:row>
      <xdr:rowOff>19050</xdr:rowOff>
    </xdr:from>
    <xdr:to>
      <xdr:col>18</xdr:col>
      <xdr:colOff>561140</xdr:colOff>
      <xdr:row>5</xdr:row>
      <xdr:rowOff>85724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10029825" y="18097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1</xdr:row>
      <xdr:rowOff>0</xdr:rowOff>
    </xdr:from>
    <xdr:to>
      <xdr:col>18</xdr:col>
      <xdr:colOff>465890</xdr:colOff>
      <xdr:row>5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631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1</xdr:row>
      <xdr:rowOff>0</xdr:rowOff>
    </xdr:from>
    <xdr:to>
      <xdr:col>18</xdr:col>
      <xdr:colOff>465890</xdr:colOff>
      <xdr:row>5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631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257175</xdr:colOff>
      <xdr:row>1</xdr:row>
      <xdr:rowOff>133350</xdr:rowOff>
    </xdr:from>
    <xdr:to>
      <xdr:col>19</xdr:col>
      <xdr:colOff>313490</xdr:colOff>
      <xdr:row>5</xdr:row>
      <xdr:rowOff>200024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10572750" y="29527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285750</xdr:colOff>
      <xdr:row>1</xdr:row>
      <xdr:rowOff>47625</xdr:rowOff>
    </xdr:from>
    <xdr:to>
      <xdr:col>19</xdr:col>
      <xdr:colOff>342065</xdr:colOff>
      <xdr:row>5</xdr:row>
      <xdr:rowOff>114299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10601325" y="20955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276225</xdr:colOff>
      <xdr:row>2</xdr:row>
      <xdr:rowOff>28575</xdr:rowOff>
    </xdr:from>
    <xdr:to>
      <xdr:col>19</xdr:col>
      <xdr:colOff>332540</xdr:colOff>
      <xdr:row>5</xdr:row>
      <xdr:rowOff>257174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10591800" y="3524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85725</xdr:colOff>
      <xdr:row>1</xdr:row>
      <xdr:rowOff>152400</xdr:rowOff>
    </xdr:from>
    <xdr:to>
      <xdr:col>19</xdr:col>
      <xdr:colOff>142040</xdr:colOff>
      <xdr:row>5</xdr:row>
      <xdr:rowOff>219074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10401300" y="3143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542925</xdr:colOff>
      <xdr:row>2</xdr:row>
      <xdr:rowOff>114300</xdr:rowOff>
    </xdr:from>
    <xdr:to>
      <xdr:col>18</xdr:col>
      <xdr:colOff>599240</xdr:colOff>
      <xdr:row>6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10096500" y="43815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276225</xdr:colOff>
      <xdr:row>1</xdr:row>
      <xdr:rowOff>104775</xdr:rowOff>
    </xdr:from>
    <xdr:to>
      <xdr:col>19</xdr:col>
      <xdr:colOff>332540</xdr:colOff>
      <xdr:row>5</xdr:row>
      <xdr:rowOff>171449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10591800" y="26670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1</xdr:row>
      <xdr:rowOff>0</xdr:rowOff>
    </xdr:from>
    <xdr:to>
      <xdr:col>18</xdr:col>
      <xdr:colOff>465890</xdr:colOff>
      <xdr:row>5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631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1</xdr:row>
      <xdr:rowOff>0</xdr:rowOff>
    </xdr:from>
    <xdr:to>
      <xdr:col>18</xdr:col>
      <xdr:colOff>465890</xdr:colOff>
      <xdr:row>5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631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342900</xdr:colOff>
      <xdr:row>1</xdr:row>
      <xdr:rowOff>28575</xdr:rowOff>
    </xdr:from>
    <xdr:to>
      <xdr:col>18</xdr:col>
      <xdr:colOff>399215</xdr:colOff>
      <xdr:row>5</xdr:row>
      <xdr:rowOff>95249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867900" y="19050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1</xdr:row>
      <xdr:rowOff>0</xdr:rowOff>
    </xdr:from>
    <xdr:to>
      <xdr:col>18</xdr:col>
      <xdr:colOff>465890</xdr:colOff>
      <xdr:row>5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631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1</xdr:row>
      <xdr:rowOff>0</xdr:rowOff>
    </xdr:from>
    <xdr:to>
      <xdr:col>18</xdr:col>
      <xdr:colOff>465890</xdr:colOff>
      <xdr:row>5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631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1</xdr:row>
      <xdr:rowOff>0</xdr:rowOff>
    </xdr:from>
    <xdr:to>
      <xdr:col>18</xdr:col>
      <xdr:colOff>465890</xdr:colOff>
      <xdr:row>5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631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1</xdr:row>
      <xdr:rowOff>0</xdr:rowOff>
    </xdr:from>
    <xdr:to>
      <xdr:col>18</xdr:col>
      <xdr:colOff>465890</xdr:colOff>
      <xdr:row>5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631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1</xdr:row>
      <xdr:rowOff>0</xdr:rowOff>
    </xdr:from>
    <xdr:to>
      <xdr:col>18</xdr:col>
      <xdr:colOff>465890</xdr:colOff>
      <xdr:row>5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631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1</xdr:row>
      <xdr:rowOff>0</xdr:rowOff>
    </xdr:from>
    <xdr:to>
      <xdr:col>18</xdr:col>
      <xdr:colOff>465890</xdr:colOff>
      <xdr:row>5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631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1</xdr:row>
      <xdr:rowOff>0</xdr:rowOff>
    </xdr:from>
    <xdr:to>
      <xdr:col>18</xdr:col>
      <xdr:colOff>465890</xdr:colOff>
      <xdr:row>5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631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1</xdr:row>
      <xdr:rowOff>0</xdr:rowOff>
    </xdr:from>
    <xdr:to>
      <xdr:col>18</xdr:col>
      <xdr:colOff>465890</xdr:colOff>
      <xdr:row>5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631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257175</xdr:colOff>
      <xdr:row>1</xdr:row>
      <xdr:rowOff>133350</xdr:rowOff>
    </xdr:from>
    <xdr:to>
      <xdr:col>19</xdr:col>
      <xdr:colOff>313490</xdr:colOff>
      <xdr:row>5</xdr:row>
      <xdr:rowOff>200024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10572750" y="29527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285750</xdr:colOff>
      <xdr:row>1</xdr:row>
      <xdr:rowOff>47625</xdr:rowOff>
    </xdr:from>
    <xdr:to>
      <xdr:col>19</xdr:col>
      <xdr:colOff>342065</xdr:colOff>
      <xdr:row>5</xdr:row>
      <xdr:rowOff>114299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10601325" y="20955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428625</xdr:colOff>
      <xdr:row>0</xdr:row>
      <xdr:rowOff>104775</xdr:rowOff>
    </xdr:from>
    <xdr:to>
      <xdr:col>18</xdr:col>
      <xdr:colOff>484940</xdr:colOff>
      <xdr:row>5</xdr:row>
      <xdr:rowOff>9524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53625" y="10477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276225</xdr:colOff>
      <xdr:row>2</xdr:row>
      <xdr:rowOff>28575</xdr:rowOff>
    </xdr:from>
    <xdr:to>
      <xdr:col>19</xdr:col>
      <xdr:colOff>332540</xdr:colOff>
      <xdr:row>5</xdr:row>
      <xdr:rowOff>257174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10591800" y="3524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85725</xdr:colOff>
      <xdr:row>1</xdr:row>
      <xdr:rowOff>152400</xdr:rowOff>
    </xdr:from>
    <xdr:to>
      <xdr:col>19</xdr:col>
      <xdr:colOff>142040</xdr:colOff>
      <xdr:row>5</xdr:row>
      <xdr:rowOff>219074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10401300" y="3143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542925</xdr:colOff>
      <xdr:row>2</xdr:row>
      <xdr:rowOff>114300</xdr:rowOff>
    </xdr:from>
    <xdr:to>
      <xdr:col>18</xdr:col>
      <xdr:colOff>599240</xdr:colOff>
      <xdr:row>6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10096500" y="43815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276225</xdr:colOff>
      <xdr:row>1</xdr:row>
      <xdr:rowOff>104775</xdr:rowOff>
    </xdr:from>
    <xdr:to>
      <xdr:col>19</xdr:col>
      <xdr:colOff>332540</xdr:colOff>
      <xdr:row>5</xdr:row>
      <xdr:rowOff>171449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10591800" y="26670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1</xdr:row>
      <xdr:rowOff>0</xdr:rowOff>
    </xdr:from>
    <xdr:to>
      <xdr:col>18</xdr:col>
      <xdr:colOff>465890</xdr:colOff>
      <xdr:row>5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631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1</xdr:row>
      <xdr:rowOff>0</xdr:rowOff>
    </xdr:from>
    <xdr:to>
      <xdr:col>18</xdr:col>
      <xdr:colOff>465890</xdr:colOff>
      <xdr:row>5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631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1</xdr:row>
      <xdr:rowOff>0</xdr:rowOff>
    </xdr:from>
    <xdr:to>
      <xdr:col>18</xdr:col>
      <xdr:colOff>465890</xdr:colOff>
      <xdr:row>5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631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1</xdr:row>
      <xdr:rowOff>0</xdr:rowOff>
    </xdr:from>
    <xdr:to>
      <xdr:col>18</xdr:col>
      <xdr:colOff>465890</xdr:colOff>
      <xdr:row>5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631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1</xdr:row>
      <xdr:rowOff>0</xdr:rowOff>
    </xdr:from>
    <xdr:to>
      <xdr:col>18</xdr:col>
      <xdr:colOff>465890</xdr:colOff>
      <xdr:row>5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631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1</xdr:row>
      <xdr:rowOff>0</xdr:rowOff>
    </xdr:from>
    <xdr:to>
      <xdr:col>18</xdr:col>
      <xdr:colOff>465890</xdr:colOff>
      <xdr:row>5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631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361950</xdr:colOff>
      <xdr:row>1</xdr:row>
      <xdr:rowOff>28575</xdr:rowOff>
    </xdr:from>
    <xdr:to>
      <xdr:col>18</xdr:col>
      <xdr:colOff>418265</xdr:colOff>
      <xdr:row>5</xdr:row>
      <xdr:rowOff>95249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15525" y="19050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1</xdr:row>
      <xdr:rowOff>0</xdr:rowOff>
    </xdr:from>
    <xdr:to>
      <xdr:col>18</xdr:col>
      <xdr:colOff>465890</xdr:colOff>
      <xdr:row>5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631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1</xdr:row>
      <xdr:rowOff>0</xdr:rowOff>
    </xdr:from>
    <xdr:to>
      <xdr:col>18</xdr:col>
      <xdr:colOff>465890</xdr:colOff>
      <xdr:row>5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631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1</xdr:row>
      <xdr:rowOff>0</xdr:rowOff>
    </xdr:from>
    <xdr:to>
      <xdr:col>18</xdr:col>
      <xdr:colOff>465890</xdr:colOff>
      <xdr:row>5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631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447675</xdr:colOff>
      <xdr:row>1</xdr:row>
      <xdr:rowOff>28575</xdr:rowOff>
    </xdr:from>
    <xdr:to>
      <xdr:col>28</xdr:col>
      <xdr:colOff>503990</xdr:colOff>
      <xdr:row>4</xdr:row>
      <xdr:rowOff>28574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06000" y="30480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447675</xdr:colOff>
      <xdr:row>1</xdr:row>
      <xdr:rowOff>28575</xdr:rowOff>
    </xdr:from>
    <xdr:to>
      <xdr:col>28</xdr:col>
      <xdr:colOff>503990</xdr:colOff>
      <xdr:row>4</xdr:row>
      <xdr:rowOff>28574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06000" y="30480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447675</xdr:colOff>
      <xdr:row>1</xdr:row>
      <xdr:rowOff>28575</xdr:rowOff>
    </xdr:from>
    <xdr:to>
      <xdr:col>28</xdr:col>
      <xdr:colOff>503990</xdr:colOff>
      <xdr:row>4</xdr:row>
      <xdr:rowOff>28574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06000" y="30480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447675</xdr:colOff>
      <xdr:row>1</xdr:row>
      <xdr:rowOff>28575</xdr:rowOff>
    </xdr:from>
    <xdr:to>
      <xdr:col>28</xdr:col>
      <xdr:colOff>503990</xdr:colOff>
      <xdr:row>4</xdr:row>
      <xdr:rowOff>28574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06000" y="30480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447675</xdr:colOff>
      <xdr:row>1</xdr:row>
      <xdr:rowOff>28575</xdr:rowOff>
    </xdr:from>
    <xdr:to>
      <xdr:col>28</xdr:col>
      <xdr:colOff>503990</xdr:colOff>
      <xdr:row>4</xdr:row>
      <xdr:rowOff>28574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06000" y="30480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447675</xdr:colOff>
      <xdr:row>1</xdr:row>
      <xdr:rowOff>28575</xdr:rowOff>
    </xdr:from>
    <xdr:to>
      <xdr:col>28</xdr:col>
      <xdr:colOff>503990</xdr:colOff>
      <xdr:row>4</xdr:row>
      <xdr:rowOff>28574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06000" y="30480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447675</xdr:colOff>
      <xdr:row>1</xdr:row>
      <xdr:rowOff>28575</xdr:rowOff>
    </xdr:from>
    <xdr:to>
      <xdr:col>28</xdr:col>
      <xdr:colOff>503990</xdr:colOff>
      <xdr:row>4</xdr:row>
      <xdr:rowOff>28574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06000" y="30480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323850</xdr:colOff>
      <xdr:row>0</xdr:row>
      <xdr:rowOff>104775</xdr:rowOff>
    </xdr:from>
    <xdr:to>
      <xdr:col>18</xdr:col>
      <xdr:colOff>380165</xdr:colOff>
      <xdr:row>5</xdr:row>
      <xdr:rowOff>9524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877425" y="10477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40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447675</xdr:colOff>
      <xdr:row>1</xdr:row>
      <xdr:rowOff>28575</xdr:rowOff>
    </xdr:from>
    <xdr:to>
      <xdr:col>28</xdr:col>
      <xdr:colOff>503990</xdr:colOff>
      <xdr:row>4</xdr:row>
      <xdr:rowOff>28574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06000" y="30480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447675</xdr:colOff>
      <xdr:row>1</xdr:row>
      <xdr:rowOff>28575</xdr:rowOff>
    </xdr:from>
    <xdr:to>
      <xdr:col>28</xdr:col>
      <xdr:colOff>503990</xdr:colOff>
      <xdr:row>4</xdr:row>
      <xdr:rowOff>28574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06000" y="30480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447675</xdr:colOff>
      <xdr:row>1</xdr:row>
      <xdr:rowOff>28575</xdr:rowOff>
    </xdr:from>
    <xdr:to>
      <xdr:col>28</xdr:col>
      <xdr:colOff>503990</xdr:colOff>
      <xdr:row>4</xdr:row>
      <xdr:rowOff>28574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06000" y="30480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447675</xdr:colOff>
      <xdr:row>1</xdr:row>
      <xdr:rowOff>28575</xdr:rowOff>
    </xdr:from>
    <xdr:to>
      <xdr:col>28</xdr:col>
      <xdr:colOff>503990</xdr:colOff>
      <xdr:row>4</xdr:row>
      <xdr:rowOff>28574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06000" y="30480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447675</xdr:colOff>
      <xdr:row>1</xdr:row>
      <xdr:rowOff>28575</xdr:rowOff>
    </xdr:from>
    <xdr:to>
      <xdr:col>28</xdr:col>
      <xdr:colOff>503990</xdr:colOff>
      <xdr:row>4</xdr:row>
      <xdr:rowOff>28574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06000" y="30480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447675</xdr:colOff>
      <xdr:row>1</xdr:row>
      <xdr:rowOff>28575</xdr:rowOff>
    </xdr:from>
    <xdr:to>
      <xdr:col>28</xdr:col>
      <xdr:colOff>503990</xdr:colOff>
      <xdr:row>4</xdr:row>
      <xdr:rowOff>28574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06000" y="30480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447675</xdr:colOff>
      <xdr:row>1</xdr:row>
      <xdr:rowOff>28575</xdr:rowOff>
    </xdr:from>
    <xdr:to>
      <xdr:col>28</xdr:col>
      <xdr:colOff>503990</xdr:colOff>
      <xdr:row>4</xdr:row>
      <xdr:rowOff>28574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06000" y="30480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47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447675</xdr:colOff>
      <xdr:row>1</xdr:row>
      <xdr:rowOff>28575</xdr:rowOff>
    </xdr:from>
    <xdr:to>
      <xdr:col>28</xdr:col>
      <xdr:colOff>503990</xdr:colOff>
      <xdr:row>4</xdr:row>
      <xdr:rowOff>28574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06000" y="30480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48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447675</xdr:colOff>
      <xdr:row>1</xdr:row>
      <xdr:rowOff>28575</xdr:rowOff>
    </xdr:from>
    <xdr:to>
      <xdr:col>28</xdr:col>
      <xdr:colOff>503990</xdr:colOff>
      <xdr:row>4</xdr:row>
      <xdr:rowOff>28574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06000" y="30480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49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447675</xdr:colOff>
      <xdr:row>1</xdr:row>
      <xdr:rowOff>28575</xdr:rowOff>
    </xdr:from>
    <xdr:to>
      <xdr:col>28</xdr:col>
      <xdr:colOff>503990</xdr:colOff>
      <xdr:row>4</xdr:row>
      <xdr:rowOff>28574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06000" y="30480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428625</xdr:colOff>
      <xdr:row>1</xdr:row>
      <xdr:rowOff>19050</xdr:rowOff>
    </xdr:from>
    <xdr:to>
      <xdr:col>18</xdr:col>
      <xdr:colOff>484940</xdr:colOff>
      <xdr:row>5</xdr:row>
      <xdr:rowOff>85724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82200" y="18097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50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447675</xdr:colOff>
      <xdr:row>1</xdr:row>
      <xdr:rowOff>28575</xdr:rowOff>
    </xdr:from>
    <xdr:to>
      <xdr:col>28</xdr:col>
      <xdr:colOff>503990</xdr:colOff>
      <xdr:row>4</xdr:row>
      <xdr:rowOff>28574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06000" y="30480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5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447675</xdr:colOff>
      <xdr:row>1</xdr:row>
      <xdr:rowOff>28575</xdr:rowOff>
    </xdr:from>
    <xdr:to>
      <xdr:col>28</xdr:col>
      <xdr:colOff>503990</xdr:colOff>
      <xdr:row>4</xdr:row>
      <xdr:rowOff>28574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06000" y="30480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52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447675</xdr:colOff>
      <xdr:row>1</xdr:row>
      <xdr:rowOff>28575</xdr:rowOff>
    </xdr:from>
    <xdr:to>
      <xdr:col>28</xdr:col>
      <xdr:colOff>503990</xdr:colOff>
      <xdr:row>4</xdr:row>
      <xdr:rowOff>28574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06000" y="30480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53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447675</xdr:colOff>
      <xdr:row>1</xdr:row>
      <xdr:rowOff>28575</xdr:rowOff>
    </xdr:from>
    <xdr:to>
      <xdr:col>28</xdr:col>
      <xdr:colOff>503990</xdr:colOff>
      <xdr:row>4</xdr:row>
      <xdr:rowOff>28574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06000" y="30480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54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447675</xdr:colOff>
      <xdr:row>1</xdr:row>
      <xdr:rowOff>28575</xdr:rowOff>
    </xdr:from>
    <xdr:to>
      <xdr:col>28</xdr:col>
      <xdr:colOff>503990</xdr:colOff>
      <xdr:row>4</xdr:row>
      <xdr:rowOff>28574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06000" y="30480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447675</xdr:colOff>
      <xdr:row>1</xdr:row>
      <xdr:rowOff>28575</xdr:rowOff>
    </xdr:from>
    <xdr:to>
      <xdr:col>28</xdr:col>
      <xdr:colOff>503990</xdr:colOff>
      <xdr:row>4</xdr:row>
      <xdr:rowOff>28574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06000" y="30480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56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447675</xdr:colOff>
      <xdr:row>1</xdr:row>
      <xdr:rowOff>28575</xdr:rowOff>
    </xdr:from>
    <xdr:to>
      <xdr:col>28</xdr:col>
      <xdr:colOff>503990</xdr:colOff>
      <xdr:row>4</xdr:row>
      <xdr:rowOff>28574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06000" y="30480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447675</xdr:colOff>
      <xdr:row>1</xdr:row>
      <xdr:rowOff>28575</xdr:rowOff>
    </xdr:from>
    <xdr:to>
      <xdr:col>28</xdr:col>
      <xdr:colOff>503990</xdr:colOff>
      <xdr:row>4</xdr:row>
      <xdr:rowOff>28574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06000" y="30480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447675</xdr:colOff>
      <xdr:row>1</xdr:row>
      <xdr:rowOff>28575</xdr:rowOff>
    </xdr:from>
    <xdr:to>
      <xdr:col>28</xdr:col>
      <xdr:colOff>503990</xdr:colOff>
      <xdr:row>4</xdr:row>
      <xdr:rowOff>28574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06000" y="30480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447675</xdr:colOff>
      <xdr:row>1</xdr:row>
      <xdr:rowOff>28575</xdr:rowOff>
    </xdr:from>
    <xdr:to>
      <xdr:col>28</xdr:col>
      <xdr:colOff>503990</xdr:colOff>
      <xdr:row>4</xdr:row>
      <xdr:rowOff>28574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06000" y="30480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371475</xdr:colOff>
      <xdr:row>1</xdr:row>
      <xdr:rowOff>0</xdr:rowOff>
    </xdr:from>
    <xdr:to>
      <xdr:col>18</xdr:col>
      <xdr:colOff>427790</xdr:colOff>
      <xdr:row>5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250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447675</xdr:colOff>
      <xdr:row>1</xdr:row>
      <xdr:rowOff>28575</xdr:rowOff>
    </xdr:from>
    <xdr:to>
      <xdr:col>28</xdr:col>
      <xdr:colOff>503990</xdr:colOff>
      <xdr:row>4</xdr:row>
      <xdr:rowOff>28574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06000" y="30480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447675</xdr:colOff>
      <xdr:row>1</xdr:row>
      <xdr:rowOff>28575</xdr:rowOff>
    </xdr:from>
    <xdr:to>
      <xdr:col>28</xdr:col>
      <xdr:colOff>503990</xdr:colOff>
      <xdr:row>4</xdr:row>
      <xdr:rowOff>28574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A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06000" y="30480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447675</xdr:colOff>
      <xdr:row>1</xdr:row>
      <xdr:rowOff>28575</xdr:rowOff>
    </xdr:from>
    <xdr:to>
      <xdr:col>28</xdr:col>
      <xdr:colOff>503990</xdr:colOff>
      <xdr:row>4</xdr:row>
      <xdr:rowOff>28574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A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06000" y="30480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447675</xdr:colOff>
      <xdr:row>1</xdr:row>
      <xdr:rowOff>28575</xdr:rowOff>
    </xdr:from>
    <xdr:to>
      <xdr:col>28</xdr:col>
      <xdr:colOff>503990</xdr:colOff>
      <xdr:row>4</xdr:row>
      <xdr:rowOff>28574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A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06000" y="30480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447675</xdr:colOff>
      <xdr:row>1</xdr:row>
      <xdr:rowOff>28575</xdr:rowOff>
    </xdr:from>
    <xdr:to>
      <xdr:col>28</xdr:col>
      <xdr:colOff>503990</xdr:colOff>
      <xdr:row>4</xdr:row>
      <xdr:rowOff>28574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A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06000" y="30480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361950</xdr:colOff>
      <xdr:row>1</xdr:row>
      <xdr:rowOff>0</xdr:rowOff>
    </xdr:from>
    <xdr:to>
      <xdr:col>18</xdr:col>
      <xdr:colOff>418265</xdr:colOff>
      <xdr:row>5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15525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428625</xdr:colOff>
      <xdr:row>1</xdr:row>
      <xdr:rowOff>9525</xdr:rowOff>
    </xdr:from>
    <xdr:to>
      <xdr:col>18</xdr:col>
      <xdr:colOff>484940</xdr:colOff>
      <xdr:row>5</xdr:row>
      <xdr:rowOff>76199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82200" y="17145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419100</xdr:colOff>
      <xdr:row>1</xdr:row>
      <xdr:rowOff>66675</xdr:rowOff>
    </xdr:from>
    <xdr:to>
      <xdr:col>18</xdr:col>
      <xdr:colOff>475415</xdr:colOff>
      <xdr:row>5</xdr:row>
      <xdr:rowOff>133349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72675" y="22860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228600</xdr:colOff>
      <xdr:row>0</xdr:row>
      <xdr:rowOff>123825</xdr:rowOff>
    </xdr:from>
    <xdr:to>
      <xdr:col>5</xdr:col>
      <xdr:colOff>284915</xdr:colOff>
      <xdr:row>5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4476750" y="1238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333375</xdr:colOff>
      <xdr:row>1</xdr:row>
      <xdr:rowOff>47625</xdr:rowOff>
    </xdr:from>
    <xdr:to>
      <xdr:col>18</xdr:col>
      <xdr:colOff>389690</xdr:colOff>
      <xdr:row>5</xdr:row>
      <xdr:rowOff>114299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886950" y="20955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1</xdr:row>
      <xdr:rowOff>0</xdr:rowOff>
    </xdr:from>
    <xdr:to>
      <xdr:col>18</xdr:col>
      <xdr:colOff>465890</xdr:colOff>
      <xdr:row>5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631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257175</xdr:colOff>
      <xdr:row>1</xdr:row>
      <xdr:rowOff>133350</xdr:rowOff>
    </xdr:from>
    <xdr:to>
      <xdr:col>19</xdr:col>
      <xdr:colOff>313490</xdr:colOff>
      <xdr:row>5</xdr:row>
      <xdr:rowOff>200024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10572750" y="29527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285750</xdr:colOff>
      <xdr:row>1</xdr:row>
      <xdr:rowOff>47625</xdr:rowOff>
    </xdr:from>
    <xdr:to>
      <xdr:col>19</xdr:col>
      <xdr:colOff>342065</xdr:colOff>
      <xdr:row>5</xdr:row>
      <xdr:rowOff>114299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10601325" y="20955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276225</xdr:colOff>
      <xdr:row>2</xdr:row>
      <xdr:rowOff>28575</xdr:rowOff>
    </xdr:from>
    <xdr:to>
      <xdr:col>19</xdr:col>
      <xdr:colOff>332540</xdr:colOff>
      <xdr:row>5</xdr:row>
      <xdr:rowOff>257174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10591800" y="3524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85725</xdr:colOff>
      <xdr:row>1</xdr:row>
      <xdr:rowOff>152400</xdr:rowOff>
    </xdr:from>
    <xdr:to>
      <xdr:col>19</xdr:col>
      <xdr:colOff>142040</xdr:colOff>
      <xdr:row>5</xdr:row>
      <xdr:rowOff>219074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10401300" y="3143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542925</xdr:colOff>
      <xdr:row>2</xdr:row>
      <xdr:rowOff>114300</xdr:rowOff>
    </xdr:from>
    <xdr:to>
      <xdr:col>18</xdr:col>
      <xdr:colOff>599240</xdr:colOff>
      <xdr:row>6</xdr:row>
      <xdr:rowOff>66674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10096500" y="43815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276225</xdr:colOff>
      <xdr:row>1</xdr:row>
      <xdr:rowOff>104775</xdr:rowOff>
    </xdr:from>
    <xdr:to>
      <xdr:col>19</xdr:col>
      <xdr:colOff>332540</xdr:colOff>
      <xdr:row>5</xdr:row>
      <xdr:rowOff>171449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10591800" y="26670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1</xdr:row>
      <xdr:rowOff>0</xdr:rowOff>
    </xdr:from>
    <xdr:to>
      <xdr:col>18</xdr:col>
      <xdr:colOff>465890</xdr:colOff>
      <xdr:row>5</xdr:row>
      <xdr:rowOff>66674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631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1</xdr:row>
      <xdr:rowOff>0</xdr:rowOff>
    </xdr:from>
    <xdr:to>
      <xdr:col>18</xdr:col>
      <xdr:colOff>465890</xdr:colOff>
      <xdr:row>5</xdr:row>
      <xdr:rowOff>66674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631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152400</xdr:colOff>
      <xdr:row>2</xdr:row>
      <xdr:rowOff>47625</xdr:rowOff>
    </xdr:from>
    <xdr:ext cx="2028825" cy="2800349"/>
    <xdr:grpSp>
      <xdr:nvGrpSpPr>
        <xdr:cNvPr id="4" name="Groupe 3">
          <a:extLst>
            <a:ext uri="{FF2B5EF4-FFF2-40B4-BE49-F238E27FC236}">
              <a16:creationId xmlns:a16="http://schemas.microsoft.com/office/drawing/2014/main" id="{FF4B3975-A889-48CE-9CD4-3BA37C997002}"/>
            </a:ext>
          </a:extLst>
        </xdr:cNvPr>
        <xdr:cNvGrpSpPr>
          <a:grpSpLocks noChangeAspect="1"/>
        </xdr:cNvGrpSpPr>
      </xdr:nvGrpSpPr>
      <xdr:grpSpPr>
        <a:xfrm>
          <a:off x="13020675" y="428625"/>
          <a:ext cx="2028825" cy="2800349"/>
          <a:chOff x="13020675" y="428625"/>
          <a:chExt cx="2028825" cy="2800349"/>
        </a:xfrm>
      </xdr:grpSpPr>
      <xdr:pic>
        <xdr:nvPicPr>
          <xdr:cNvPr id="2" name="Image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2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837473B0-CC2E-450A-ABE3-18F120FF3D39}">
                <a1611:picAttrSrcUrl xmlns:a1611="http://schemas.microsoft.com/office/drawing/2016/11/main" r:id="rId3"/>
              </a:ext>
            </a:extLst>
          </a:blip>
          <a:stretch>
            <a:fillRect/>
          </a:stretch>
        </xdr:blipFill>
        <xdr:spPr>
          <a:xfrm flipH="1">
            <a:off x="13373100" y="2400300"/>
            <a:ext cx="818315" cy="828674"/>
          </a:xfrm>
          <a:prstGeom prst="rect">
            <a:avLst/>
          </a:prstGeom>
        </xdr:spPr>
      </xdr:pic>
      <xdr:sp macro="[0]!TrieCible" textlink="">
        <xdr:nvSpPr>
          <xdr:cNvPr id="3" name="Rectangle : coins arrondis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/>
        </xdr:nvSpPr>
        <xdr:spPr>
          <a:xfrm>
            <a:off x="13020675" y="1162050"/>
            <a:ext cx="2028825" cy="292704"/>
          </a:xfrm>
          <a:prstGeom prst="round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>
            <a:noAutofit/>
          </a:bodyPr>
          <a:lstStyle/>
          <a:p>
            <a:pPr algn="ctr"/>
            <a:r>
              <a:rPr lang="fr-FR" sz="1100" b="1"/>
              <a:t>Trie par cible</a:t>
            </a:r>
          </a:p>
        </xdr:txBody>
      </xdr:sp>
      <xdr:sp macro="[0]!TrieClub" textlink="">
        <xdr:nvSpPr>
          <xdr:cNvPr id="5" name="Rectangle : coins arrondis 4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/>
        </xdr:nvSpPr>
        <xdr:spPr>
          <a:xfrm>
            <a:off x="13020675" y="771525"/>
            <a:ext cx="2028825" cy="292704"/>
          </a:xfrm>
          <a:prstGeom prst="round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>
            <a:noAutofit/>
          </a:bodyPr>
          <a:lstStyle/>
          <a:p>
            <a:pPr algn="ctr"/>
            <a:r>
              <a:rPr lang="fr-FR" sz="1100" b="1"/>
              <a:t>Trie par club</a:t>
            </a:r>
          </a:p>
        </xdr:txBody>
      </xdr:sp>
      <xdr:sp macro="[0]!TrieNom" textlink="">
        <xdr:nvSpPr>
          <xdr:cNvPr id="6" name="Rectangle : coins arrondis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/>
        </xdr:nvSpPr>
        <xdr:spPr>
          <a:xfrm>
            <a:off x="13020675" y="1609725"/>
            <a:ext cx="2028825" cy="292704"/>
          </a:xfrm>
          <a:prstGeom prst="round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>
            <a:noAutofit/>
          </a:bodyPr>
          <a:lstStyle/>
          <a:p>
            <a:pPr algn="ctr"/>
            <a:r>
              <a:rPr lang="fr-FR" sz="1100" b="1"/>
              <a:t>Trie par Nom</a:t>
            </a:r>
          </a:p>
        </xdr:txBody>
      </xdr:sp>
      <xdr:sp macro="[0]!TrieCatégorie" textlink="">
        <xdr:nvSpPr>
          <xdr:cNvPr id="7" name="Rectangle : coins arrondis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/>
        </xdr:nvSpPr>
        <xdr:spPr>
          <a:xfrm>
            <a:off x="13020675" y="428625"/>
            <a:ext cx="2028825" cy="295275"/>
          </a:xfrm>
          <a:prstGeom prst="round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>
            <a:noAutofit/>
          </a:bodyPr>
          <a:lstStyle/>
          <a:p>
            <a:pPr algn="ctr"/>
            <a:r>
              <a:rPr lang="fr-FR" sz="1100" b="1"/>
              <a:t>Trie par</a:t>
            </a:r>
            <a:r>
              <a:rPr lang="fr-FR" sz="1100" b="1" baseline="0"/>
              <a:t> Catégorie</a:t>
            </a:r>
            <a:endParaRPr lang="fr-FR" sz="1100" b="1"/>
          </a:p>
        </xdr:txBody>
      </xdr:sp>
    </xdr:grpSp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1</xdr:row>
      <xdr:rowOff>0</xdr:rowOff>
    </xdr:from>
    <xdr:to>
      <xdr:col>18</xdr:col>
      <xdr:colOff>465890</xdr:colOff>
      <xdr:row>5</xdr:row>
      <xdr:rowOff>66674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631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1</xdr:row>
      <xdr:rowOff>0</xdr:rowOff>
    </xdr:from>
    <xdr:to>
      <xdr:col>18</xdr:col>
      <xdr:colOff>465890</xdr:colOff>
      <xdr:row>5</xdr:row>
      <xdr:rowOff>66674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631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1</xdr:row>
      <xdr:rowOff>0</xdr:rowOff>
    </xdr:from>
    <xdr:to>
      <xdr:col>18</xdr:col>
      <xdr:colOff>465890</xdr:colOff>
      <xdr:row>5</xdr:row>
      <xdr:rowOff>66674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631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1</xdr:row>
      <xdr:rowOff>0</xdr:rowOff>
    </xdr:from>
    <xdr:to>
      <xdr:col>18</xdr:col>
      <xdr:colOff>465890</xdr:colOff>
      <xdr:row>5</xdr:row>
      <xdr:rowOff>66674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631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1</xdr:row>
      <xdr:rowOff>0</xdr:rowOff>
    </xdr:from>
    <xdr:to>
      <xdr:col>18</xdr:col>
      <xdr:colOff>465890</xdr:colOff>
      <xdr:row>5</xdr:row>
      <xdr:rowOff>66674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631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1</xdr:row>
      <xdr:rowOff>0</xdr:rowOff>
    </xdr:from>
    <xdr:to>
      <xdr:col>18</xdr:col>
      <xdr:colOff>465890</xdr:colOff>
      <xdr:row>5</xdr:row>
      <xdr:rowOff>66674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631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1</xdr:row>
      <xdr:rowOff>0</xdr:rowOff>
    </xdr:from>
    <xdr:to>
      <xdr:col>18</xdr:col>
      <xdr:colOff>465890</xdr:colOff>
      <xdr:row>5</xdr:row>
      <xdr:rowOff>66674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631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76200</xdr:rowOff>
    </xdr:from>
    <xdr:to>
      <xdr:col>18</xdr:col>
      <xdr:colOff>465890</xdr:colOff>
      <xdr:row>4</xdr:row>
      <xdr:rowOff>257174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15525" y="7620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152400</xdr:rowOff>
    </xdr:from>
    <xdr:to>
      <xdr:col>18</xdr:col>
      <xdr:colOff>465890</xdr:colOff>
      <xdr:row>5</xdr:row>
      <xdr:rowOff>57149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06000" y="15240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371475</xdr:colOff>
      <xdr:row>1</xdr:row>
      <xdr:rowOff>0</xdr:rowOff>
    </xdr:from>
    <xdr:to>
      <xdr:col>18</xdr:col>
      <xdr:colOff>427790</xdr:colOff>
      <xdr:row>5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82980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256854</xdr:colOff>
      <xdr:row>23</xdr:row>
      <xdr:rowOff>139129</xdr:rowOff>
    </xdr:from>
    <xdr:to>
      <xdr:col>10</xdr:col>
      <xdr:colOff>251095</xdr:colOff>
      <xdr:row>28</xdr:row>
      <xdr:rowOff>4601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8743736" y="464477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152400</xdr:rowOff>
    </xdr:from>
    <xdr:to>
      <xdr:col>18</xdr:col>
      <xdr:colOff>465890</xdr:colOff>
      <xdr:row>5</xdr:row>
      <xdr:rowOff>57149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877425" y="15240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0</xdr:row>
      <xdr:rowOff>123825</xdr:rowOff>
    </xdr:from>
    <xdr:to>
      <xdr:col>18</xdr:col>
      <xdr:colOff>503990</xdr:colOff>
      <xdr:row>5</xdr:row>
      <xdr:rowOff>28574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44100" y="1238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504825</xdr:colOff>
      <xdr:row>1</xdr:row>
      <xdr:rowOff>19050</xdr:rowOff>
    </xdr:from>
    <xdr:to>
      <xdr:col>18</xdr:col>
      <xdr:colOff>561140</xdr:colOff>
      <xdr:row>5</xdr:row>
      <xdr:rowOff>85724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10029825" y="18097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342900</xdr:colOff>
      <xdr:row>1</xdr:row>
      <xdr:rowOff>28575</xdr:rowOff>
    </xdr:from>
    <xdr:to>
      <xdr:col>18</xdr:col>
      <xdr:colOff>399215</xdr:colOff>
      <xdr:row>5</xdr:row>
      <xdr:rowOff>95249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867900" y="19050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428625</xdr:colOff>
      <xdr:row>0</xdr:row>
      <xdr:rowOff>104775</xdr:rowOff>
    </xdr:from>
    <xdr:to>
      <xdr:col>18</xdr:col>
      <xdr:colOff>484940</xdr:colOff>
      <xdr:row>5</xdr:row>
      <xdr:rowOff>9524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53625" y="10477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361950</xdr:colOff>
      <xdr:row>1</xdr:row>
      <xdr:rowOff>28575</xdr:rowOff>
    </xdr:from>
    <xdr:to>
      <xdr:col>18</xdr:col>
      <xdr:colOff>418265</xdr:colOff>
      <xdr:row>5</xdr:row>
      <xdr:rowOff>95249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15525" y="19050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323850</xdr:colOff>
      <xdr:row>0</xdr:row>
      <xdr:rowOff>104775</xdr:rowOff>
    </xdr:from>
    <xdr:to>
      <xdr:col>18</xdr:col>
      <xdr:colOff>380165</xdr:colOff>
      <xdr:row>5</xdr:row>
      <xdr:rowOff>9524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877425" y="10477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428625</xdr:colOff>
      <xdr:row>1</xdr:row>
      <xdr:rowOff>19050</xdr:rowOff>
    </xdr:from>
    <xdr:to>
      <xdr:col>18</xdr:col>
      <xdr:colOff>484940</xdr:colOff>
      <xdr:row>5</xdr:row>
      <xdr:rowOff>85724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82200" y="18097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371475</xdr:colOff>
      <xdr:row>1</xdr:row>
      <xdr:rowOff>0</xdr:rowOff>
    </xdr:from>
    <xdr:to>
      <xdr:col>18</xdr:col>
      <xdr:colOff>427790</xdr:colOff>
      <xdr:row>5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250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361950</xdr:colOff>
      <xdr:row>1</xdr:row>
      <xdr:rowOff>0</xdr:rowOff>
    </xdr:from>
    <xdr:to>
      <xdr:col>18</xdr:col>
      <xdr:colOff>418265</xdr:colOff>
      <xdr:row>5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15525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76200</xdr:rowOff>
    </xdr:from>
    <xdr:to>
      <xdr:col>18</xdr:col>
      <xdr:colOff>465890</xdr:colOff>
      <xdr:row>4</xdr:row>
      <xdr:rowOff>257174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15525" y="7620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428625</xdr:colOff>
      <xdr:row>1</xdr:row>
      <xdr:rowOff>9525</xdr:rowOff>
    </xdr:from>
    <xdr:to>
      <xdr:col>18</xdr:col>
      <xdr:colOff>484940</xdr:colOff>
      <xdr:row>5</xdr:row>
      <xdr:rowOff>76199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82200" y="17145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419100</xdr:colOff>
      <xdr:row>1</xdr:row>
      <xdr:rowOff>66675</xdr:rowOff>
    </xdr:from>
    <xdr:to>
      <xdr:col>18</xdr:col>
      <xdr:colOff>475415</xdr:colOff>
      <xdr:row>5</xdr:row>
      <xdr:rowOff>133349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72675" y="22860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333375</xdr:colOff>
      <xdr:row>1</xdr:row>
      <xdr:rowOff>47625</xdr:rowOff>
    </xdr:from>
    <xdr:to>
      <xdr:col>18</xdr:col>
      <xdr:colOff>389690</xdr:colOff>
      <xdr:row>5</xdr:row>
      <xdr:rowOff>114299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886950" y="20955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1</xdr:row>
      <xdr:rowOff>0</xdr:rowOff>
    </xdr:from>
    <xdr:to>
      <xdr:col>18</xdr:col>
      <xdr:colOff>465890</xdr:colOff>
      <xdr:row>5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631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257175</xdr:colOff>
      <xdr:row>1</xdr:row>
      <xdr:rowOff>133350</xdr:rowOff>
    </xdr:from>
    <xdr:to>
      <xdr:col>19</xdr:col>
      <xdr:colOff>313490</xdr:colOff>
      <xdr:row>5</xdr:row>
      <xdr:rowOff>200024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10572750" y="29527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285750</xdr:colOff>
      <xdr:row>1</xdr:row>
      <xdr:rowOff>47625</xdr:rowOff>
    </xdr:from>
    <xdr:to>
      <xdr:col>19</xdr:col>
      <xdr:colOff>342065</xdr:colOff>
      <xdr:row>5</xdr:row>
      <xdr:rowOff>114299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10601325" y="20955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276225</xdr:colOff>
      <xdr:row>2</xdr:row>
      <xdr:rowOff>28575</xdr:rowOff>
    </xdr:from>
    <xdr:to>
      <xdr:col>19</xdr:col>
      <xdr:colOff>332540</xdr:colOff>
      <xdr:row>5</xdr:row>
      <xdr:rowOff>257174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10591800" y="3524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85725</xdr:colOff>
      <xdr:row>1</xdr:row>
      <xdr:rowOff>152400</xdr:rowOff>
    </xdr:from>
    <xdr:to>
      <xdr:col>19</xdr:col>
      <xdr:colOff>142040</xdr:colOff>
      <xdr:row>5</xdr:row>
      <xdr:rowOff>219074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10401300" y="3143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542925</xdr:colOff>
      <xdr:row>2</xdr:row>
      <xdr:rowOff>114300</xdr:rowOff>
    </xdr:from>
    <xdr:to>
      <xdr:col>18</xdr:col>
      <xdr:colOff>599240</xdr:colOff>
      <xdr:row>6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10096500" y="43815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276225</xdr:colOff>
      <xdr:row>1</xdr:row>
      <xdr:rowOff>104775</xdr:rowOff>
    </xdr:from>
    <xdr:to>
      <xdr:col>19</xdr:col>
      <xdr:colOff>332540</xdr:colOff>
      <xdr:row>5</xdr:row>
      <xdr:rowOff>171449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10591800" y="26670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152400</xdr:rowOff>
    </xdr:from>
    <xdr:to>
      <xdr:col>18</xdr:col>
      <xdr:colOff>465890</xdr:colOff>
      <xdr:row>5</xdr:row>
      <xdr:rowOff>57149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06000" y="15240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1</xdr:row>
      <xdr:rowOff>0</xdr:rowOff>
    </xdr:from>
    <xdr:to>
      <xdr:col>18</xdr:col>
      <xdr:colOff>465890</xdr:colOff>
      <xdr:row>5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631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1</xdr:row>
      <xdr:rowOff>0</xdr:rowOff>
    </xdr:from>
    <xdr:to>
      <xdr:col>18</xdr:col>
      <xdr:colOff>465890</xdr:colOff>
      <xdr:row>5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631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1</xdr:row>
      <xdr:rowOff>0</xdr:rowOff>
    </xdr:from>
    <xdr:to>
      <xdr:col>18</xdr:col>
      <xdr:colOff>465890</xdr:colOff>
      <xdr:row>5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631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1</xdr:row>
      <xdr:rowOff>0</xdr:rowOff>
    </xdr:from>
    <xdr:to>
      <xdr:col>18</xdr:col>
      <xdr:colOff>465890</xdr:colOff>
      <xdr:row>5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631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1</xdr:row>
      <xdr:rowOff>0</xdr:rowOff>
    </xdr:from>
    <xdr:to>
      <xdr:col>18</xdr:col>
      <xdr:colOff>465890</xdr:colOff>
      <xdr:row>5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631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1</xdr:row>
      <xdr:rowOff>0</xdr:rowOff>
    </xdr:from>
    <xdr:to>
      <xdr:col>18</xdr:col>
      <xdr:colOff>465890</xdr:colOff>
      <xdr:row>5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631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1</xdr:row>
      <xdr:rowOff>0</xdr:rowOff>
    </xdr:from>
    <xdr:to>
      <xdr:col>18</xdr:col>
      <xdr:colOff>465890</xdr:colOff>
      <xdr:row>5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631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1</xdr:row>
      <xdr:rowOff>0</xdr:rowOff>
    </xdr:from>
    <xdr:to>
      <xdr:col>18</xdr:col>
      <xdr:colOff>465890</xdr:colOff>
      <xdr:row>5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631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1</xdr:row>
      <xdr:rowOff>0</xdr:rowOff>
    </xdr:from>
    <xdr:to>
      <xdr:col>18</xdr:col>
      <xdr:colOff>465890</xdr:colOff>
      <xdr:row>5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631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1</xdr:row>
      <xdr:rowOff>0</xdr:rowOff>
    </xdr:from>
    <xdr:to>
      <xdr:col>18</xdr:col>
      <xdr:colOff>465890</xdr:colOff>
      <xdr:row>5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631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371475</xdr:colOff>
      <xdr:row>1</xdr:row>
      <xdr:rowOff>0</xdr:rowOff>
    </xdr:from>
    <xdr:to>
      <xdr:col>18</xdr:col>
      <xdr:colOff>427790</xdr:colOff>
      <xdr:row>5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82980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257175</xdr:colOff>
      <xdr:row>1</xdr:row>
      <xdr:rowOff>133350</xdr:rowOff>
    </xdr:from>
    <xdr:to>
      <xdr:col>19</xdr:col>
      <xdr:colOff>313490</xdr:colOff>
      <xdr:row>5</xdr:row>
      <xdr:rowOff>200024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10572750" y="29527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285750</xdr:colOff>
      <xdr:row>1</xdr:row>
      <xdr:rowOff>47625</xdr:rowOff>
    </xdr:from>
    <xdr:to>
      <xdr:col>19</xdr:col>
      <xdr:colOff>342065</xdr:colOff>
      <xdr:row>5</xdr:row>
      <xdr:rowOff>114299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10601325" y="20955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276225</xdr:colOff>
      <xdr:row>2</xdr:row>
      <xdr:rowOff>28575</xdr:rowOff>
    </xdr:from>
    <xdr:to>
      <xdr:col>19</xdr:col>
      <xdr:colOff>332540</xdr:colOff>
      <xdr:row>5</xdr:row>
      <xdr:rowOff>257174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10591800" y="3524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85725</xdr:colOff>
      <xdr:row>1</xdr:row>
      <xdr:rowOff>152400</xdr:rowOff>
    </xdr:from>
    <xdr:to>
      <xdr:col>19</xdr:col>
      <xdr:colOff>142040</xdr:colOff>
      <xdr:row>5</xdr:row>
      <xdr:rowOff>219074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10401300" y="3143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542925</xdr:colOff>
      <xdr:row>2</xdr:row>
      <xdr:rowOff>114300</xdr:rowOff>
    </xdr:from>
    <xdr:to>
      <xdr:col>18</xdr:col>
      <xdr:colOff>599240</xdr:colOff>
      <xdr:row>6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10096500" y="43815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276225</xdr:colOff>
      <xdr:row>1</xdr:row>
      <xdr:rowOff>104775</xdr:rowOff>
    </xdr:from>
    <xdr:to>
      <xdr:col>19</xdr:col>
      <xdr:colOff>332540</xdr:colOff>
      <xdr:row>5</xdr:row>
      <xdr:rowOff>171449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10591800" y="26670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1</xdr:row>
      <xdr:rowOff>0</xdr:rowOff>
    </xdr:from>
    <xdr:to>
      <xdr:col>18</xdr:col>
      <xdr:colOff>465890</xdr:colOff>
      <xdr:row>5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631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1</xdr:row>
      <xdr:rowOff>0</xdr:rowOff>
    </xdr:from>
    <xdr:to>
      <xdr:col>18</xdr:col>
      <xdr:colOff>465890</xdr:colOff>
      <xdr:row>5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631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1</xdr:row>
      <xdr:rowOff>0</xdr:rowOff>
    </xdr:from>
    <xdr:to>
      <xdr:col>18</xdr:col>
      <xdr:colOff>465890</xdr:colOff>
      <xdr:row>5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631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1</xdr:row>
      <xdr:rowOff>0</xdr:rowOff>
    </xdr:from>
    <xdr:to>
      <xdr:col>18</xdr:col>
      <xdr:colOff>465890</xdr:colOff>
      <xdr:row>5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631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152400</xdr:rowOff>
    </xdr:from>
    <xdr:to>
      <xdr:col>18</xdr:col>
      <xdr:colOff>465890</xdr:colOff>
      <xdr:row>5</xdr:row>
      <xdr:rowOff>57149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877425" y="15240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1</xdr:row>
      <xdr:rowOff>0</xdr:rowOff>
    </xdr:from>
    <xdr:to>
      <xdr:col>18</xdr:col>
      <xdr:colOff>465890</xdr:colOff>
      <xdr:row>5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631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1</xdr:row>
      <xdr:rowOff>0</xdr:rowOff>
    </xdr:from>
    <xdr:to>
      <xdr:col>18</xdr:col>
      <xdr:colOff>465890</xdr:colOff>
      <xdr:row>5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5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631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1</xdr:row>
      <xdr:rowOff>0</xdr:rowOff>
    </xdr:from>
    <xdr:to>
      <xdr:col>18</xdr:col>
      <xdr:colOff>465890</xdr:colOff>
      <xdr:row>5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5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631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1</xdr:row>
      <xdr:rowOff>0</xdr:rowOff>
    </xdr:from>
    <xdr:to>
      <xdr:col>18</xdr:col>
      <xdr:colOff>465890</xdr:colOff>
      <xdr:row>5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5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631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1</xdr:row>
      <xdr:rowOff>0</xdr:rowOff>
    </xdr:from>
    <xdr:to>
      <xdr:col>18</xdr:col>
      <xdr:colOff>465890</xdr:colOff>
      <xdr:row>5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5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631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1</xdr:row>
      <xdr:rowOff>0</xdr:rowOff>
    </xdr:from>
    <xdr:to>
      <xdr:col>18</xdr:col>
      <xdr:colOff>465890</xdr:colOff>
      <xdr:row>5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5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631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257175</xdr:colOff>
      <xdr:row>1</xdr:row>
      <xdr:rowOff>133350</xdr:rowOff>
    </xdr:from>
    <xdr:to>
      <xdr:col>19</xdr:col>
      <xdr:colOff>313490</xdr:colOff>
      <xdr:row>5</xdr:row>
      <xdr:rowOff>200024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5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10572750" y="29527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285750</xdr:colOff>
      <xdr:row>1</xdr:row>
      <xdr:rowOff>47625</xdr:rowOff>
    </xdr:from>
    <xdr:to>
      <xdr:col>19</xdr:col>
      <xdr:colOff>342065</xdr:colOff>
      <xdr:row>5</xdr:row>
      <xdr:rowOff>114299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5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10601325" y="20955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276225</xdr:colOff>
      <xdr:row>2</xdr:row>
      <xdr:rowOff>28575</xdr:rowOff>
    </xdr:from>
    <xdr:to>
      <xdr:col>19</xdr:col>
      <xdr:colOff>332540</xdr:colOff>
      <xdr:row>5</xdr:row>
      <xdr:rowOff>257174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5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10591800" y="3524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85725</xdr:colOff>
      <xdr:row>1</xdr:row>
      <xdr:rowOff>152400</xdr:rowOff>
    </xdr:from>
    <xdr:to>
      <xdr:col>19</xdr:col>
      <xdr:colOff>142040</xdr:colOff>
      <xdr:row>5</xdr:row>
      <xdr:rowOff>219074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5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10401300" y="3143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0</xdr:row>
      <xdr:rowOff>123825</xdr:rowOff>
    </xdr:from>
    <xdr:to>
      <xdr:col>18</xdr:col>
      <xdr:colOff>503990</xdr:colOff>
      <xdr:row>5</xdr:row>
      <xdr:rowOff>28574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44100" y="1238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542925</xdr:colOff>
      <xdr:row>2</xdr:row>
      <xdr:rowOff>114300</xdr:rowOff>
    </xdr:from>
    <xdr:to>
      <xdr:col>18</xdr:col>
      <xdr:colOff>599240</xdr:colOff>
      <xdr:row>6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5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10096500" y="43815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276225</xdr:colOff>
      <xdr:row>1</xdr:row>
      <xdr:rowOff>104775</xdr:rowOff>
    </xdr:from>
    <xdr:to>
      <xdr:col>19</xdr:col>
      <xdr:colOff>332540</xdr:colOff>
      <xdr:row>5</xdr:row>
      <xdr:rowOff>171449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5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10591800" y="266700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1</xdr:row>
      <xdr:rowOff>0</xdr:rowOff>
    </xdr:from>
    <xdr:to>
      <xdr:col>18</xdr:col>
      <xdr:colOff>465890</xdr:colOff>
      <xdr:row>5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5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631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1</xdr:row>
      <xdr:rowOff>0</xdr:rowOff>
    </xdr:from>
    <xdr:to>
      <xdr:col>18</xdr:col>
      <xdr:colOff>465890</xdr:colOff>
      <xdr:row>5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5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631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1</xdr:row>
      <xdr:rowOff>0</xdr:rowOff>
    </xdr:from>
    <xdr:to>
      <xdr:col>18</xdr:col>
      <xdr:colOff>465890</xdr:colOff>
      <xdr:row>5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5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631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1</xdr:row>
      <xdr:rowOff>0</xdr:rowOff>
    </xdr:from>
    <xdr:to>
      <xdr:col>18</xdr:col>
      <xdr:colOff>465890</xdr:colOff>
      <xdr:row>5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5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631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1</xdr:row>
      <xdr:rowOff>0</xdr:rowOff>
    </xdr:from>
    <xdr:to>
      <xdr:col>18</xdr:col>
      <xdr:colOff>465890</xdr:colOff>
      <xdr:row>5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5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631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1</xdr:row>
      <xdr:rowOff>0</xdr:rowOff>
    </xdr:from>
    <xdr:to>
      <xdr:col>18</xdr:col>
      <xdr:colOff>465890</xdr:colOff>
      <xdr:row>5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631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1</xdr:row>
      <xdr:rowOff>0</xdr:rowOff>
    </xdr:from>
    <xdr:to>
      <xdr:col>18</xdr:col>
      <xdr:colOff>465890</xdr:colOff>
      <xdr:row>5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631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1</xdr:row>
      <xdr:rowOff>0</xdr:rowOff>
    </xdr:from>
    <xdr:to>
      <xdr:col>18</xdr:col>
      <xdr:colOff>465890</xdr:colOff>
      <xdr:row>5</xdr:row>
      <xdr:rowOff>66674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 flipH="1">
          <a:off x="9963150" y="161925"/>
          <a:ext cx="818315" cy="828674"/>
        </a:xfrm>
        <a:prstGeom prst="rect">
          <a:avLst/>
        </a:prstGeom>
      </xdr:spPr>
    </xdr:pic>
    <xdr:clientData fPrintsWithSheet="0"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6.xml"/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9.xml"/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1.xml"/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2.xml"/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4.xml"/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5.xml"/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6.xml"/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7.xml"/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8.xml"/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9.xml"/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0.xml"/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2.xml"/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3.xml"/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4.xml"/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6.xml"/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16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2:X32"/>
  <sheetViews>
    <sheetView showGridLines="0" tabSelected="1" workbookViewId="0">
      <selection activeCell="Q8" sqref="Q8"/>
    </sheetView>
  </sheetViews>
  <sheetFormatPr baseColWidth="10" defaultRowHeight="15" x14ac:dyDescent="0.25"/>
  <cols>
    <col min="1" max="1" width="15.5703125" customWidth="1"/>
    <col min="2" max="17" width="9.28515625" customWidth="1"/>
    <col min="18" max="18" width="4.7109375" customWidth="1"/>
    <col min="19" max="19" width="5.7109375" customWidth="1"/>
    <col min="20" max="20" width="20.28515625" customWidth="1"/>
    <col min="21" max="21" width="5.85546875" customWidth="1"/>
    <col min="23" max="23" width="5.28515625" customWidth="1"/>
    <col min="24" max="24" width="15.5703125" customWidth="1"/>
  </cols>
  <sheetData>
    <row r="2" spans="2:24" ht="34.5" thickBot="1" x14ac:dyDescent="0.55000000000000004">
      <c r="C2" s="144" t="s">
        <v>219</v>
      </c>
      <c r="D2" s="144"/>
      <c r="E2" s="144"/>
      <c r="F2" s="144"/>
      <c r="G2" s="144"/>
      <c r="H2" s="144"/>
      <c r="J2" s="123"/>
      <c r="K2" s="123"/>
    </row>
    <row r="3" spans="2:24" x14ac:dyDescent="0.25">
      <c r="B3" s="29"/>
      <c r="C3" s="30"/>
      <c r="D3" s="147" t="s">
        <v>181</v>
      </c>
      <c r="E3" s="147"/>
      <c r="F3" s="147"/>
      <c r="G3" s="31"/>
    </row>
    <row r="4" spans="2:24" x14ac:dyDescent="0.25">
      <c r="B4" s="145" t="s">
        <v>182</v>
      </c>
      <c r="C4" s="146"/>
      <c r="D4" s="127" t="s">
        <v>317</v>
      </c>
      <c r="E4" s="127"/>
      <c r="F4" s="127"/>
      <c r="G4" s="128"/>
    </row>
    <row r="5" spans="2:24" x14ac:dyDescent="0.25">
      <c r="B5" s="145" t="s">
        <v>183</v>
      </c>
      <c r="C5" s="146"/>
      <c r="D5" s="127" t="s">
        <v>184</v>
      </c>
      <c r="E5" s="127"/>
      <c r="F5" s="127"/>
      <c r="G5" s="128"/>
    </row>
    <row r="6" spans="2:24" x14ac:dyDescent="0.25">
      <c r="B6" s="145" t="s">
        <v>185</v>
      </c>
      <c r="C6" s="146"/>
      <c r="D6" s="127" t="s">
        <v>186</v>
      </c>
      <c r="E6" s="127"/>
      <c r="F6" s="127"/>
      <c r="G6" s="128"/>
    </row>
    <row r="7" spans="2:24" x14ac:dyDescent="0.25">
      <c r="B7" s="145" t="s">
        <v>187</v>
      </c>
      <c r="C7" s="146"/>
      <c r="D7" s="148">
        <v>44940</v>
      </c>
      <c r="E7" s="148"/>
      <c r="F7" s="148"/>
      <c r="G7" s="149"/>
    </row>
    <row r="8" spans="2:24" ht="15.75" thickBot="1" x14ac:dyDescent="0.3">
      <c r="B8" s="141" t="s">
        <v>196</v>
      </c>
      <c r="C8" s="142"/>
      <c r="D8" s="142"/>
      <c r="E8" s="142"/>
      <c r="F8" s="142"/>
      <c r="G8" s="143"/>
      <c r="H8" t="s">
        <v>220</v>
      </c>
    </row>
    <row r="9" spans="2:24" ht="15.75" customHeight="1" thickBot="1" x14ac:dyDescent="0.3">
      <c r="B9" s="40"/>
      <c r="C9" s="39"/>
      <c r="D9" s="39"/>
      <c r="E9" s="39"/>
      <c r="F9" s="39"/>
      <c r="G9" s="39"/>
    </row>
    <row r="10" spans="2:24" ht="15.75" thickBot="1" x14ac:dyDescent="0.3">
      <c r="B10" s="32" t="s">
        <v>179</v>
      </c>
      <c r="C10" s="33" t="s">
        <v>180</v>
      </c>
      <c r="D10" s="124" t="s">
        <v>313</v>
      </c>
      <c r="E10" s="125"/>
      <c r="F10" s="125"/>
      <c r="G10" s="125"/>
      <c r="H10" s="125"/>
      <c r="I10" s="125"/>
      <c r="J10" s="126"/>
    </row>
    <row r="11" spans="2:24" ht="15.75" thickBot="1" x14ac:dyDescent="0.3">
      <c r="B11" s="107" t="s">
        <v>76</v>
      </c>
      <c r="C11" s="117" t="s">
        <v>188</v>
      </c>
      <c r="D11" s="112" t="s">
        <v>89</v>
      </c>
      <c r="E11" s="117" t="s">
        <v>189</v>
      </c>
      <c r="F11" s="114" t="s">
        <v>99</v>
      </c>
      <c r="G11" s="117" t="s">
        <v>190</v>
      </c>
      <c r="H11" s="116" t="s">
        <v>112</v>
      </c>
      <c r="I11" s="117" t="s">
        <v>191</v>
      </c>
      <c r="J11" s="114" t="s">
        <v>123</v>
      </c>
      <c r="K11" s="117" t="s">
        <v>192</v>
      </c>
      <c r="L11" s="116" t="s">
        <v>38</v>
      </c>
      <c r="M11" s="117" t="s">
        <v>193</v>
      </c>
      <c r="N11" s="114" t="s">
        <v>52</v>
      </c>
      <c r="O11" s="117" t="s">
        <v>194</v>
      </c>
      <c r="P11" s="107" t="s">
        <v>66</v>
      </c>
      <c r="Q11" s="117" t="s">
        <v>195</v>
      </c>
      <c r="S11" s="136" t="s">
        <v>230</v>
      </c>
      <c r="T11" s="137"/>
      <c r="U11" s="137"/>
      <c r="V11" s="138"/>
      <c r="W11" s="132" t="s">
        <v>231</v>
      </c>
      <c r="X11" s="133"/>
    </row>
    <row r="12" spans="2:24" ht="15.75" thickBot="1" x14ac:dyDescent="0.3">
      <c r="B12" s="108" t="s">
        <v>77</v>
      </c>
      <c r="C12" s="118"/>
      <c r="D12" s="27" t="s">
        <v>90</v>
      </c>
      <c r="E12" s="118"/>
      <c r="F12" s="36" t="s">
        <v>100</v>
      </c>
      <c r="G12" s="118"/>
      <c r="H12" s="35" t="s">
        <v>113</v>
      </c>
      <c r="I12" s="118"/>
      <c r="J12" s="36" t="s">
        <v>124</v>
      </c>
      <c r="K12" s="118"/>
      <c r="L12" s="35" t="s">
        <v>39</v>
      </c>
      <c r="M12" s="118"/>
      <c r="N12" s="36" t="s">
        <v>53</v>
      </c>
      <c r="O12" s="118"/>
      <c r="P12" s="108" t="s">
        <v>67</v>
      </c>
      <c r="Q12" s="118"/>
      <c r="S12" s="139" t="s">
        <v>30</v>
      </c>
      <c r="T12" s="140"/>
      <c r="U12" s="137" t="s">
        <v>229</v>
      </c>
      <c r="V12" s="138"/>
      <c r="W12" s="134"/>
      <c r="X12" s="135"/>
    </row>
    <row r="13" spans="2:24" x14ac:dyDescent="0.25">
      <c r="B13" s="108" t="s">
        <v>78</v>
      </c>
      <c r="C13" s="118"/>
      <c r="D13" s="27" t="s">
        <v>91</v>
      </c>
      <c r="E13" s="118"/>
      <c r="F13" s="36" t="s">
        <v>101</v>
      </c>
      <c r="G13" s="118"/>
      <c r="H13" s="35" t="s">
        <v>114</v>
      </c>
      <c r="I13" s="118"/>
      <c r="J13" s="36" t="s">
        <v>125</v>
      </c>
      <c r="K13" s="118"/>
      <c r="L13" s="35" t="s">
        <v>40</v>
      </c>
      <c r="M13" s="118"/>
      <c r="N13" s="36" t="s">
        <v>54</v>
      </c>
      <c r="O13" s="118"/>
      <c r="P13" s="108" t="s">
        <v>68</v>
      </c>
      <c r="Q13" s="118"/>
      <c r="S13" s="46">
        <f>COUNTIF(Liste!D:D,"ANGERS")</f>
        <v>0</v>
      </c>
      <c r="T13" s="98" t="s">
        <v>2</v>
      </c>
      <c r="U13" s="30">
        <f>COUNTIF(Liste!F:F,"JFCL3")</f>
        <v>0</v>
      </c>
      <c r="V13" s="34" t="s">
        <v>9</v>
      </c>
      <c r="W13" s="54">
        <f>U13+U17+U21+U25</f>
        <v>0</v>
      </c>
      <c r="X13" s="55" t="s">
        <v>225</v>
      </c>
    </row>
    <row r="14" spans="2:24" ht="15.75" thickBot="1" x14ac:dyDescent="0.3">
      <c r="B14" s="109" t="s">
        <v>79</v>
      </c>
      <c r="C14" s="119"/>
      <c r="D14" s="38" t="s">
        <v>92</v>
      </c>
      <c r="E14" s="119"/>
      <c r="F14" s="115" t="s">
        <v>102</v>
      </c>
      <c r="G14" s="119"/>
      <c r="H14" s="37" t="s">
        <v>115</v>
      </c>
      <c r="I14" s="119"/>
      <c r="J14" s="115" t="s">
        <v>126</v>
      </c>
      <c r="K14" s="119"/>
      <c r="L14" s="37" t="s">
        <v>41</v>
      </c>
      <c r="M14" s="119"/>
      <c r="N14" s="115" t="s">
        <v>55</v>
      </c>
      <c r="O14" s="119"/>
      <c r="P14" s="109" t="s">
        <v>69</v>
      </c>
      <c r="Q14" s="119"/>
      <c r="S14" s="47">
        <f>COUNTIF(Liste!D:D,"BEAUPREAU")</f>
        <v>0</v>
      </c>
      <c r="T14" s="50" t="s">
        <v>4</v>
      </c>
      <c r="U14" s="1">
        <f>COUNTIF(Liste!F:F,"JFCL2")</f>
        <v>0</v>
      </c>
      <c r="V14" s="2" t="s">
        <v>11</v>
      </c>
      <c r="W14" s="49">
        <f>U14+U18+U22+U26</f>
        <v>0</v>
      </c>
      <c r="X14" s="56" t="s">
        <v>226</v>
      </c>
    </row>
    <row r="15" spans="2:24" x14ac:dyDescent="0.25">
      <c r="B15" s="107" t="s">
        <v>80</v>
      </c>
      <c r="C15" s="117" t="s">
        <v>197</v>
      </c>
      <c r="D15" s="112" t="s">
        <v>93</v>
      </c>
      <c r="E15" s="117" t="s">
        <v>198</v>
      </c>
      <c r="F15" s="112" t="s">
        <v>103</v>
      </c>
      <c r="G15" s="117" t="s">
        <v>199</v>
      </c>
      <c r="H15" s="116" t="s">
        <v>116</v>
      </c>
      <c r="I15" s="117" t="s">
        <v>200</v>
      </c>
      <c r="J15" s="112" t="s">
        <v>127</v>
      </c>
      <c r="K15" s="129" t="s">
        <v>201</v>
      </c>
      <c r="L15" s="116" t="s">
        <v>42</v>
      </c>
      <c r="M15" s="117" t="s">
        <v>202</v>
      </c>
      <c r="N15" s="112" t="s">
        <v>56</v>
      </c>
      <c r="O15" s="129" t="s">
        <v>203</v>
      </c>
      <c r="P15" s="107" t="s">
        <v>70</v>
      </c>
      <c r="Q15" s="117" t="s">
        <v>315</v>
      </c>
      <c r="S15" s="47">
        <f>COUNTIF(Liste!D:D,"POUANCÉ")</f>
        <v>0</v>
      </c>
      <c r="T15" s="51" t="s">
        <v>309</v>
      </c>
      <c r="U15" s="1">
        <f>COUNTIF(Liste!F:F,"JFCL1")</f>
        <v>0</v>
      </c>
      <c r="V15" s="2" t="s">
        <v>13</v>
      </c>
      <c r="W15" s="49">
        <f>U15+U19+U23+U27</f>
        <v>0</v>
      </c>
      <c r="X15" s="57" t="s">
        <v>227</v>
      </c>
    </row>
    <row r="16" spans="2:24" ht="15.75" thickBot="1" x14ac:dyDescent="0.3">
      <c r="B16" s="108" t="s">
        <v>81</v>
      </c>
      <c r="C16" s="118"/>
      <c r="D16" s="27" t="s">
        <v>149</v>
      </c>
      <c r="E16" s="118"/>
      <c r="F16" s="27" t="s">
        <v>104</v>
      </c>
      <c r="G16" s="118"/>
      <c r="H16" s="35" t="s">
        <v>117</v>
      </c>
      <c r="I16" s="118"/>
      <c r="J16" s="27" t="s">
        <v>128</v>
      </c>
      <c r="K16" s="130"/>
      <c r="L16" s="35" t="s">
        <v>43</v>
      </c>
      <c r="M16" s="118"/>
      <c r="N16" s="27" t="s">
        <v>57</v>
      </c>
      <c r="O16" s="130"/>
      <c r="P16" s="108" t="s">
        <v>71</v>
      </c>
      <c r="Q16" s="118"/>
      <c r="S16" s="47">
        <f>COUNTIF(Liste!D:D,"CHEMILLÉ")</f>
        <v>0</v>
      </c>
      <c r="T16" s="50" t="s">
        <v>7</v>
      </c>
      <c r="U16" s="1">
        <f>COUNTIF(Liste!F:F,"JFCLAS")</f>
        <v>0</v>
      </c>
      <c r="V16" s="2" t="s">
        <v>15</v>
      </c>
      <c r="W16" s="49">
        <f>U16+U20+U24+U28</f>
        <v>0</v>
      </c>
      <c r="X16" s="58" t="s">
        <v>228</v>
      </c>
    </row>
    <row r="17" spans="1:24" ht="15.75" thickBot="1" x14ac:dyDescent="0.3">
      <c r="B17" s="108" t="s">
        <v>82</v>
      </c>
      <c r="C17" s="118"/>
      <c r="D17" s="27" t="s">
        <v>150</v>
      </c>
      <c r="E17" s="118"/>
      <c r="F17" s="27" t="s">
        <v>155</v>
      </c>
      <c r="G17" s="118"/>
      <c r="H17" s="35" t="s">
        <v>158</v>
      </c>
      <c r="I17" s="118"/>
      <c r="J17" s="27" t="s">
        <v>129</v>
      </c>
      <c r="K17" s="130"/>
      <c r="L17" s="35" t="s">
        <v>44</v>
      </c>
      <c r="M17" s="118"/>
      <c r="N17" s="28" t="s">
        <v>58</v>
      </c>
      <c r="O17" s="130"/>
      <c r="P17" s="108" t="s">
        <v>169</v>
      </c>
      <c r="Q17" s="118"/>
      <c r="S17" s="47">
        <f>COUNTIF(Liste!D:D,"CHOLET TAC")</f>
        <v>0</v>
      </c>
      <c r="T17" s="50" t="s">
        <v>8</v>
      </c>
      <c r="U17" s="1">
        <f>COUNTIF(Liste!F:F,"JHCL3")</f>
        <v>0</v>
      </c>
      <c r="V17" s="2" t="s">
        <v>16</v>
      </c>
      <c r="W17" s="59">
        <f>SUM(W13:W16)</f>
        <v>0</v>
      </c>
      <c r="X17" s="52" t="s">
        <v>28</v>
      </c>
    </row>
    <row r="18" spans="1:24" ht="15.75" thickBot="1" x14ac:dyDescent="0.3">
      <c r="B18" s="109" t="s">
        <v>146</v>
      </c>
      <c r="C18" s="119"/>
      <c r="D18" s="38" t="s">
        <v>151</v>
      </c>
      <c r="E18" s="119"/>
      <c r="F18" s="38" t="s">
        <v>156</v>
      </c>
      <c r="G18" s="119"/>
      <c r="H18" s="37" t="s">
        <v>159</v>
      </c>
      <c r="I18" s="119"/>
      <c r="J18" s="38" t="s">
        <v>163</v>
      </c>
      <c r="K18" s="131"/>
      <c r="L18" s="37" t="s">
        <v>165</v>
      </c>
      <c r="M18" s="119"/>
      <c r="N18" s="113" t="s">
        <v>167</v>
      </c>
      <c r="O18" s="131"/>
      <c r="P18" s="109" t="s">
        <v>170</v>
      </c>
      <c r="Q18" s="119"/>
      <c r="S18" s="47">
        <f>COUNTIF(Liste!D:D,"DAUMERAIS")</f>
        <v>0</v>
      </c>
      <c r="T18" s="51" t="s">
        <v>223</v>
      </c>
      <c r="U18" s="1">
        <f>COUNTIF(Liste!F:F,"JHCL2")</f>
        <v>0</v>
      </c>
      <c r="V18" s="2" t="s">
        <v>17</v>
      </c>
    </row>
    <row r="19" spans="1:24" x14ac:dyDescent="0.25">
      <c r="B19" s="107" t="s">
        <v>83</v>
      </c>
      <c r="C19" s="117" t="s">
        <v>204</v>
      </c>
      <c r="D19" s="112" t="s">
        <v>94</v>
      </c>
      <c r="E19" s="117" t="s">
        <v>205</v>
      </c>
      <c r="F19" s="114" t="s">
        <v>105</v>
      </c>
      <c r="G19" s="117" t="s">
        <v>206</v>
      </c>
      <c r="H19" s="112" t="s">
        <v>118</v>
      </c>
      <c r="I19" s="117" t="s">
        <v>207</v>
      </c>
      <c r="J19" s="114" t="s">
        <v>31</v>
      </c>
      <c r="K19" s="120" t="s">
        <v>208</v>
      </c>
      <c r="L19" s="112" t="s">
        <v>45</v>
      </c>
      <c r="M19" s="117" t="s">
        <v>209</v>
      </c>
      <c r="N19" s="114" t="s">
        <v>59</v>
      </c>
      <c r="O19" s="120" t="s">
        <v>210</v>
      </c>
      <c r="P19" s="114" t="s">
        <v>72</v>
      </c>
      <c r="Q19" s="120" t="s">
        <v>211</v>
      </c>
      <c r="S19" s="47">
        <f>COUNTIF(Liste!D:D,"ÉCOUFLANT")</f>
        <v>0</v>
      </c>
      <c r="T19" s="51" t="s">
        <v>310</v>
      </c>
      <c r="U19" s="1">
        <f>COUNTIF(Liste!F:F,"JHCL1")</f>
        <v>0</v>
      </c>
      <c r="V19" s="2" t="s">
        <v>18</v>
      </c>
    </row>
    <row r="20" spans="1:24" x14ac:dyDescent="0.25">
      <c r="B20" s="108" t="s">
        <v>84</v>
      </c>
      <c r="C20" s="118"/>
      <c r="D20" s="27" t="s">
        <v>95</v>
      </c>
      <c r="E20" s="118"/>
      <c r="F20" s="36" t="s">
        <v>106</v>
      </c>
      <c r="G20" s="118"/>
      <c r="H20" s="27" t="s">
        <v>119</v>
      </c>
      <c r="I20" s="118"/>
      <c r="J20" s="36" t="s">
        <v>32</v>
      </c>
      <c r="K20" s="121"/>
      <c r="L20" s="27" t="s">
        <v>46</v>
      </c>
      <c r="M20" s="118"/>
      <c r="N20" s="36" t="s">
        <v>60</v>
      </c>
      <c r="O20" s="121"/>
      <c r="P20" s="36" t="s">
        <v>73</v>
      </c>
      <c r="Q20" s="121"/>
      <c r="S20" s="47">
        <f>COUNTIF(Liste!D:D,"LE FUILET")</f>
        <v>0</v>
      </c>
      <c r="T20" s="51" t="s">
        <v>311</v>
      </c>
      <c r="U20" s="1">
        <f>COUNTIF(Liste!F:F,"JHCLAS")</f>
        <v>0</v>
      </c>
      <c r="V20" s="2" t="s">
        <v>19</v>
      </c>
    </row>
    <row r="21" spans="1:24" x14ac:dyDescent="0.25">
      <c r="B21" s="108" t="s">
        <v>85</v>
      </c>
      <c r="C21" s="118"/>
      <c r="D21" s="27" t="s">
        <v>96</v>
      </c>
      <c r="E21" s="118"/>
      <c r="F21" s="36" t="s">
        <v>107</v>
      </c>
      <c r="G21" s="118"/>
      <c r="H21" s="27" t="s">
        <v>160</v>
      </c>
      <c r="I21" s="118"/>
      <c r="J21" s="36" t="s">
        <v>33</v>
      </c>
      <c r="K21" s="121"/>
      <c r="L21" s="27" t="s">
        <v>47</v>
      </c>
      <c r="M21" s="118"/>
      <c r="N21" s="36" t="s">
        <v>61</v>
      </c>
      <c r="O21" s="121"/>
      <c r="P21" s="36" t="s">
        <v>171</v>
      </c>
      <c r="Q21" s="121"/>
      <c r="S21" s="47">
        <f>COUNTIF(Liste!D:D,"LE MAY SUR EVRE")</f>
        <v>0</v>
      </c>
      <c r="T21" s="51" t="s">
        <v>312</v>
      </c>
      <c r="U21" s="1">
        <f>COUNTIF(Liste!F:F,"AFCL3")</f>
        <v>0</v>
      </c>
      <c r="V21" s="2" t="s">
        <v>20</v>
      </c>
    </row>
    <row r="22" spans="1:24" ht="15.75" thickBot="1" x14ac:dyDescent="0.3">
      <c r="B22" s="109" t="s">
        <v>86</v>
      </c>
      <c r="C22" s="119"/>
      <c r="D22" s="38" t="s">
        <v>152</v>
      </c>
      <c r="E22" s="119"/>
      <c r="F22" s="115" t="s">
        <v>108</v>
      </c>
      <c r="G22" s="119"/>
      <c r="H22" s="38" t="s">
        <v>120</v>
      </c>
      <c r="I22" s="119"/>
      <c r="J22" s="115" t="s">
        <v>34</v>
      </c>
      <c r="K22" s="122"/>
      <c r="L22" s="38" t="s">
        <v>48</v>
      </c>
      <c r="M22" s="119"/>
      <c r="N22" s="115" t="s">
        <v>168</v>
      </c>
      <c r="O22" s="122"/>
      <c r="P22" s="115" t="s">
        <v>74</v>
      </c>
      <c r="Q22" s="122"/>
      <c r="S22" s="47">
        <f>COUNTIF(Liste!D:D,"MAZE")</f>
        <v>0</v>
      </c>
      <c r="T22" s="50" t="s">
        <v>3</v>
      </c>
      <c r="U22" s="1">
        <f>COUNTIF(Liste!F:F,"AFCL2")</f>
        <v>0</v>
      </c>
      <c r="V22" s="2" t="s">
        <v>21</v>
      </c>
    </row>
    <row r="23" spans="1:24" x14ac:dyDescent="0.25">
      <c r="B23" s="108" t="s">
        <v>87</v>
      </c>
      <c r="C23" s="118" t="s">
        <v>212</v>
      </c>
      <c r="D23" s="27" t="s">
        <v>97</v>
      </c>
      <c r="E23" s="118" t="s">
        <v>213</v>
      </c>
      <c r="F23" s="27" t="s">
        <v>109</v>
      </c>
      <c r="G23" s="118" t="s">
        <v>214</v>
      </c>
      <c r="H23" s="35" t="s">
        <v>121</v>
      </c>
      <c r="I23" s="118" t="s">
        <v>215</v>
      </c>
      <c r="J23" s="27" t="s">
        <v>35</v>
      </c>
      <c r="K23" s="130" t="s">
        <v>314</v>
      </c>
      <c r="L23" s="35" t="s">
        <v>49</v>
      </c>
      <c r="M23" s="118" t="s">
        <v>216</v>
      </c>
      <c r="N23" s="27" t="s">
        <v>62</v>
      </c>
      <c r="O23" s="130" t="s">
        <v>217</v>
      </c>
      <c r="P23" s="108" t="s">
        <v>75</v>
      </c>
      <c r="Q23" s="118" t="s">
        <v>218</v>
      </c>
      <c r="S23" s="47">
        <f>COUNTIF(Liste!D:D,"MONTREUIL JUIGNE")</f>
        <v>0</v>
      </c>
      <c r="T23" s="51" t="s">
        <v>0</v>
      </c>
      <c r="U23" s="1">
        <f>COUNTIF(Liste!F:F,"AFCL1")</f>
        <v>0</v>
      </c>
      <c r="V23" s="2" t="s">
        <v>22</v>
      </c>
    </row>
    <row r="24" spans="1:24" x14ac:dyDescent="0.25">
      <c r="B24" s="108" t="s">
        <v>88</v>
      </c>
      <c r="C24" s="118"/>
      <c r="D24" s="27" t="s">
        <v>98</v>
      </c>
      <c r="E24" s="118"/>
      <c r="F24" s="27" t="s">
        <v>110</v>
      </c>
      <c r="G24" s="118"/>
      <c r="H24" s="35" t="s">
        <v>122</v>
      </c>
      <c r="I24" s="118"/>
      <c r="J24" s="27" t="s">
        <v>36</v>
      </c>
      <c r="K24" s="130"/>
      <c r="L24" s="35" t="s">
        <v>50</v>
      </c>
      <c r="M24" s="118"/>
      <c r="N24" s="27" t="s">
        <v>63</v>
      </c>
      <c r="O24" s="130"/>
      <c r="P24" s="110" t="s">
        <v>172</v>
      </c>
      <c r="Q24" s="118"/>
      <c r="S24" s="47">
        <f>COUNTIF(Liste!D:D,"MURS ERIGNE")</f>
        <v>0</v>
      </c>
      <c r="T24" s="50" t="s">
        <v>1</v>
      </c>
      <c r="U24" s="1">
        <f>COUNTIF(Liste!F:F,"AFCLAS")</f>
        <v>0</v>
      </c>
      <c r="V24" s="2" t="s">
        <v>23</v>
      </c>
    </row>
    <row r="25" spans="1:24" ht="15.75" x14ac:dyDescent="0.25">
      <c r="B25" s="108" t="s">
        <v>147</v>
      </c>
      <c r="C25" s="118"/>
      <c r="D25" s="27" t="s">
        <v>153</v>
      </c>
      <c r="E25" s="118"/>
      <c r="F25" s="27" t="s">
        <v>111</v>
      </c>
      <c r="G25" s="118"/>
      <c r="H25" s="35" t="s">
        <v>161</v>
      </c>
      <c r="I25" s="118"/>
      <c r="J25" s="27" t="s">
        <v>37</v>
      </c>
      <c r="K25" s="130"/>
      <c r="L25" s="35" t="s">
        <v>51</v>
      </c>
      <c r="M25" s="118"/>
      <c r="N25" s="27" t="s">
        <v>64</v>
      </c>
      <c r="O25" s="130"/>
      <c r="P25" s="110" t="s">
        <v>173</v>
      </c>
      <c r="Q25" s="118"/>
      <c r="S25" s="47">
        <f>COUNTIF(Liste!D:D,"NOYANT")</f>
        <v>0</v>
      </c>
      <c r="T25" s="97" t="s">
        <v>307</v>
      </c>
      <c r="U25" s="1">
        <f>COUNTIF(Liste!F:F,"AHCL3")</f>
        <v>0</v>
      </c>
      <c r="V25" s="2" t="s">
        <v>24</v>
      </c>
    </row>
    <row r="26" spans="1:24" ht="15.75" thickBot="1" x14ac:dyDescent="0.3">
      <c r="B26" s="109" t="s">
        <v>148</v>
      </c>
      <c r="C26" s="119"/>
      <c r="D26" s="38" t="s">
        <v>154</v>
      </c>
      <c r="E26" s="119"/>
      <c r="F26" s="38" t="s">
        <v>157</v>
      </c>
      <c r="G26" s="119"/>
      <c r="H26" s="37" t="s">
        <v>162</v>
      </c>
      <c r="I26" s="119"/>
      <c r="J26" s="38" t="s">
        <v>164</v>
      </c>
      <c r="K26" s="131"/>
      <c r="L26" s="37" t="s">
        <v>166</v>
      </c>
      <c r="M26" s="119"/>
      <c r="N26" s="38" t="s">
        <v>65</v>
      </c>
      <c r="O26" s="131"/>
      <c r="P26" s="111" t="s">
        <v>174</v>
      </c>
      <c r="Q26" s="119"/>
      <c r="S26" s="47">
        <f>COUNTIF(Liste!D:D,"CANDÉ")</f>
        <v>0</v>
      </c>
      <c r="T26" s="51" t="s">
        <v>308</v>
      </c>
      <c r="U26" s="1">
        <f>COUNTIF(Liste!F:F,"AHCL2")</f>
        <v>0</v>
      </c>
      <c r="V26" s="2" t="s">
        <v>25</v>
      </c>
    </row>
    <row r="27" spans="1:24" x14ac:dyDescent="0.25">
      <c r="B27" s="150" t="s">
        <v>316</v>
      </c>
      <c r="C27" s="151"/>
      <c r="D27" s="151"/>
      <c r="E27" s="151"/>
      <c r="F27" s="151"/>
      <c r="G27" s="151"/>
      <c r="H27" s="151"/>
      <c r="I27" s="152"/>
      <c r="S27" s="47">
        <f>COUNTIF(Liste!D:D,"SAUMUR")</f>
        <v>0</v>
      </c>
      <c r="T27" s="50" t="s">
        <v>6</v>
      </c>
      <c r="U27" s="1">
        <f>COUNTIF(Liste!F:F,"AHCL1")</f>
        <v>0</v>
      </c>
      <c r="V27" s="2" t="s">
        <v>26</v>
      </c>
    </row>
    <row r="28" spans="1:24" ht="15.75" thickBot="1" x14ac:dyDescent="0.3">
      <c r="B28" s="153"/>
      <c r="C28" s="154"/>
      <c r="D28" s="154"/>
      <c r="E28" s="154"/>
      <c r="F28" s="154"/>
      <c r="G28" s="154"/>
      <c r="H28" s="154"/>
      <c r="I28" s="155"/>
      <c r="S28" s="47">
        <f>COUNTIF(Liste!D:D,"ST MACAIRE EN MAUGES")</f>
        <v>0</v>
      </c>
      <c r="T28" s="50" t="s">
        <v>5</v>
      </c>
      <c r="U28" s="1">
        <f>COUNTIF(Liste!F:F,"AHCLAS")</f>
        <v>0</v>
      </c>
      <c r="V28" s="2" t="s">
        <v>27</v>
      </c>
    </row>
    <row r="29" spans="1:24" ht="15.75" thickBot="1" x14ac:dyDescent="0.3">
      <c r="A29" s="41" t="s">
        <v>225</v>
      </c>
      <c r="B29" s="92" t="str">
        <f>C11</f>
        <v>1ABCD</v>
      </c>
      <c r="C29" s="92" t="str">
        <f>E11</f>
        <v>3ABCD</v>
      </c>
      <c r="D29" s="92" t="str">
        <f>G11</f>
        <v>5ABCD</v>
      </c>
      <c r="E29" s="93" t="str">
        <f>I11</f>
        <v>7ABCD</v>
      </c>
      <c r="F29" s="93" t="str">
        <f>K11</f>
        <v>9ABCD</v>
      </c>
      <c r="G29" s="103" t="str">
        <f>M11</f>
        <v>11ABCD</v>
      </c>
      <c r="H29" s="103" t="str">
        <f>O11</f>
        <v>13ABCD</v>
      </c>
      <c r="I29" s="105" t="str">
        <f>Q11</f>
        <v>15ABCD</v>
      </c>
      <c r="S29" s="48">
        <f>SUM(S13:S28)</f>
        <v>0</v>
      </c>
      <c r="T29" s="53" t="s">
        <v>28</v>
      </c>
      <c r="U29" s="96">
        <f>SUM(U13:U28)</f>
        <v>0</v>
      </c>
      <c r="V29" s="52" t="s">
        <v>28</v>
      </c>
    </row>
    <row r="30" spans="1:24" x14ac:dyDescent="0.25">
      <c r="A30" s="42" t="s">
        <v>226</v>
      </c>
      <c r="B30" s="92" t="str">
        <f>C15</f>
        <v>1EFGH</v>
      </c>
      <c r="C30" s="92" t="str">
        <f>E15</f>
        <v>3EFGH</v>
      </c>
      <c r="D30" s="92" t="str">
        <f>G15</f>
        <v>5EFGH</v>
      </c>
      <c r="E30" s="93" t="str">
        <f>I15</f>
        <v>7EFGH</v>
      </c>
      <c r="F30" s="93" t="str">
        <f>K15</f>
        <v>9EFGH</v>
      </c>
      <c r="G30" s="103" t="str">
        <f>M15</f>
        <v>11EFGH</v>
      </c>
      <c r="H30" s="103" t="str">
        <f>O15</f>
        <v>13EFGH</v>
      </c>
      <c r="I30" s="105" t="str">
        <f>Q15</f>
        <v>15EFGH</v>
      </c>
    </row>
    <row r="31" spans="1:24" x14ac:dyDescent="0.25">
      <c r="A31" s="43" t="s">
        <v>227</v>
      </c>
      <c r="B31" s="92" t="str">
        <f>C19</f>
        <v>2ABCD</v>
      </c>
      <c r="C31" s="92" t="str">
        <f>E19</f>
        <v>4ABCD</v>
      </c>
      <c r="D31" s="92" t="str">
        <f>G19</f>
        <v>6ABCD</v>
      </c>
      <c r="E31" s="93" t="str">
        <f>I19</f>
        <v>8ABCD</v>
      </c>
      <c r="F31" s="93" t="str">
        <f>K19</f>
        <v>10ABCD</v>
      </c>
      <c r="G31" s="103" t="str">
        <f>M19</f>
        <v>12ABCD</v>
      </c>
      <c r="H31" s="103" t="str">
        <f>O19</f>
        <v>14ABCD</v>
      </c>
      <c r="I31" s="105" t="str">
        <f>Q19</f>
        <v>16ABCD</v>
      </c>
    </row>
    <row r="32" spans="1:24" ht="15.75" thickBot="1" x14ac:dyDescent="0.3">
      <c r="A32" s="44" t="s">
        <v>228</v>
      </c>
      <c r="B32" s="94" t="str">
        <f>C23</f>
        <v>2EFGH</v>
      </c>
      <c r="C32" s="94" t="str">
        <f>E23</f>
        <v>4EFGH</v>
      </c>
      <c r="D32" s="94" t="str">
        <f>G23</f>
        <v>6EFGH</v>
      </c>
      <c r="E32" s="95" t="str">
        <f>I23</f>
        <v>8EFGH</v>
      </c>
      <c r="F32" s="95" t="str">
        <f>K23</f>
        <v>10EFGH</v>
      </c>
      <c r="G32" s="104" t="str">
        <f>M23</f>
        <v>12EFGH</v>
      </c>
      <c r="H32" s="104" t="str">
        <f>O23</f>
        <v>14EFGH</v>
      </c>
      <c r="I32" s="106" t="str">
        <f>Q23</f>
        <v>16EFGH</v>
      </c>
    </row>
  </sheetData>
  <sortState ref="Q30:R45">
    <sortCondition ref="R30:R45"/>
  </sortState>
  <mergeCells count="50">
    <mergeCell ref="B27:I28"/>
    <mergeCell ref="M19:M22"/>
    <mergeCell ref="C2:H2"/>
    <mergeCell ref="B5:C5"/>
    <mergeCell ref="B6:C6"/>
    <mergeCell ref="B7:C7"/>
    <mergeCell ref="D3:F3"/>
    <mergeCell ref="B4:C4"/>
    <mergeCell ref="D6:G6"/>
    <mergeCell ref="D5:G5"/>
    <mergeCell ref="D7:G7"/>
    <mergeCell ref="I23:I26"/>
    <mergeCell ref="K11:K14"/>
    <mergeCell ref="K15:K18"/>
    <mergeCell ref="K19:K22"/>
    <mergeCell ref="K23:K26"/>
    <mergeCell ref="W11:X12"/>
    <mergeCell ref="S11:V11"/>
    <mergeCell ref="U12:V12"/>
    <mergeCell ref="G11:G14"/>
    <mergeCell ref="G15:G18"/>
    <mergeCell ref="S12:T12"/>
    <mergeCell ref="I11:I14"/>
    <mergeCell ref="I15:I18"/>
    <mergeCell ref="M11:M14"/>
    <mergeCell ref="M15:M18"/>
    <mergeCell ref="C11:C14"/>
    <mergeCell ref="C15:C18"/>
    <mergeCell ref="C19:C22"/>
    <mergeCell ref="C23:C26"/>
    <mergeCell ref="E11:E14"/>
    <mergeCell ref="E15:E18"/>
    <mergeCell ref="E19:E22"/>
    <mergeCell ref="E23:E26"/>
    <mergeCell ref="Q11:Q14"/>
    <mergeCell ref="Q15:Q18"/>
    <mergeCell ref="Q19:Q22"/>
    <mergeCell ref="Q23:Q26"/>
    <mergeCell ref="J2:K2"/>
    <mergeCell ref="D10:J10"/>
    <mergeCell ref="D4:G4"/>
    <mergeCell ref="M23:M26"/>
    <mergeCell ref="O11:O14"/>
    <mergeCell ref="O15:O18"/>
    <mergeCell ref="O19:O22"/>
    <mergeCell ref="O23:O26"/>
    <mergeCell ref="G19:G22"/>
    <mergeCell ref="G23:G26"/>
    <mergeCell ref="B8:G8"/>
    <mergeCell ref="I19:I22"/>
  </mergeCells>
  <conditionalFormatting sqref="U29">
    <cfRule type="cellIs" dxfId="10" priority="8" operator="equal">
      <formula>$W$17</formula>
    </cfRule>
    <cfRule type="cellIs" dxfId="9" priority="10" operator="equal">
      <formula>#REF!</formula>
    </cfRule>
  </conditionalFormatting>
  <conditionalFormatting sqref="S29">
    <cfRule type="cellIs" dxfId="8" priority="9" operator="equal">
      <formula>$U$29</formula>
    </cfRule>
  </conditionalFormatting>
  <conditionalFormatting sqref="W17">
    <cfRule type="cellIs" dxfId="7" priority="86" operator="equal">
      <formula>$S$29</formula>
    </cfRule>
  </conditionalFormatting>
  <dataValidations count="1">
    <dataValidation type="list" allowBlank="1" showInputMessage="1" showErrorMessage="1" sqref="D4" xr:uid="{9ED6A1A6-1E16-41C4-8510-25E1240F57FF}">
      <formula1>"1er Tir,2ème Tir"</formula1>
    </dataValidation>
  </dataValidations>
  <hyperlinks>
    <hyperlink ref="B11" location="'1A'!A1" display="1A" xr:uid="{8966AA70-34D6-44DF-BC43-ED7D415FDC79}"/>
    <hyperlink ref="B12" location="'1B'!A1" display="1B" xr:uid="{9E0C1C9E-A526-454E-B211-CF86AB4ED8F6}"/>
    <hyperlink ref="B13" location="'1C'!A1" display="1C" xr:uid="{C3853173-1531-4D33-B178-4525A87075EC}"/>
    <hyperlink ref="B14" location="'1D'!A1" display="1D" xr:uid="{D8AE4617-D025-4C57-AA1A-2CCA32D10D2F}"/>
    <hyperlink ref="B15" location="'1E'!A1" display="1E" xr:uid="{1A7F12CA-08E7-4932-8DDC-93B3A6CA13A5}"/>
    <hyperlink ref="B16" location="'1F'!A1" display="1F" xr:uid="{C9A26F88-D0C9-4603-8FF5-FC6A0D5356A3}"/>
    <hyperlink ref="B17" location="'1G'!A1" display="1G" xr:uid="{BE37AA0B-AB18-4DDD-A81A-1B34ECB7CBD7}"/>
    <hyperlink ref="B18" location="'1H'!A1" display="1H" xr:uid="{58060C2E-97AE-4B1B-A63A-53B862F704F0}"/>
    <hyperlink ref="B19" location="'2A'!A1" display="2A" xr:uid="{5E2AA89A-BC05-426E-A9D7-2C9440DBE844}"/>
    <hyperlink ref="B20" location="'2B'!A1" display="2B" xr:uid="{ED47C468-B051-4D83-AE42-1B29123F2B85}"/>
    <hyperlink ref="B21" location="'2C'!A1" display="2C" xr:uid="{38A8F381-2010-411E-86D6-C7BE2C538E8E}"/>
    <hyperlink ref="B22" location="'2D'!A1" display="2D" xr:uid="{CDB676DE-5C0D-4F27-8F15-DC1FF05EE63A}"/>
    <hyperlink ref="B23" location="'2E'!A1" display="2E" xr:uid="{890F98F8-7DDC-45DF-A370-CBEA80CCC2DD}"/>
    <hyperlink ref="B24" location="'2F'!A1" display="2F" xr:uid="{71B7D32E-D300-4F90-819C-6D6B7E65762B}"/>
    <hyperlink ref="B25" location="'2G'!A1" display="2G" xr:uid="{AE003826-2ECA-4C56-BC66-793503B71ABB}"/>
    <hyperlink ref="B26" location="'2H'!A1" display="2H" xr:uid="{8AA6C0EA-E473-4CA1-93D9-3426CB27EE33}"/>
    <hyperlink ref="D11" location="'3A'!A1" display="3A" xr:uid="{8EA64816-E269-4316-B784-B046A8B91161}"/>
    <hyperlink ref="D12" location="'3B'!A1" display="3B" xr:uid="{256D52ED-DFCE-4803-A2A0-A64F7BA8DAF7}"/>
    <hyperlink ref="D13" location="'3C'!A1" display="3C" xr:uid="{9535F26F-2C72-4A5F-B7B0-AB01F04F9E20}"/>
    <hyperlink ref="D14" location="'3D'!A1" display="3D" xr:uid="{28A252AD-D87C-4957-84B9-5D9C1179D8F2}"/>
    <hyperlink ref="D15" location="'3E'!A1" display="3E" xr:uid="{71170495-0A0F-4289-9AF1-FF0C2F6F9123}"/>
    <hyperlink ref="D16" location="'3F'!A1" display="3F" xr:uid="{D9D75878-13B8-4531-9B47-10C9FA9DFB4C}"/>
    <hyperlink ref="D17" location="'3G'!A1" display="3G" xr:uid="{7A954133-CBC1-4855-AC4C-B34561D4F946}"/>
    <hyperlink ref="D18" location="'3H'!A1" display="3H" xr:uid="{1E09F285-705C-4B25-A67D-2922443A7271}"/>
    <hyperlink ref="D19" location="'4A'!A1" display="4A" xr:uid="{B132CC89-05A9-4BB6-978A-6B28683EE84E}"/>
    <hyperlink ref="D20" location="'4B'!A1" display="4B" xr:uid="{F790D71C-5D0E-45B1-8859-956C9DE3D953}"/>
    <hyperlink ref="D21" location="'4C'!A1" display="4C" xr:uid="{3B298776-9FE6-4B23-ACC7-C3B7827C5E4D}"/>
    <hyperlink ref="D22" location="'4D'!A1" display="4D" xr:uid="{F61DB870-265D-4CD8-8BC5-2D04252F874D}"/>
    <hyperlink ref="D23" location="'4E'!A1" display="4E" xr:uid="{F04DFB1C-1039-4B4F-9584-822AC8A35E81}"/>
    <hyperlink ref="D24" location="'4F'!A1" display="4F" xr:uid="{0229C622-B000-47F0-B249-4542D4450FAB}"/>
    <hyperlink ref="D25" location="'4G'!A1" display="4G" xr:uid="{E07A338D-9534-419E-9FCA-7271BC3B5F3E}"/>
    <hyperlink ref="D26" location="'4H'!A1" display="4H" xr:uid="{38B33F48-732E-4003-AAF3-5DBFCC4FE5D2}"/>
    <hyperlink ref="F11" location="'5A'!A1" display="5A" xr:uid="{DE853280-1495-45A5-A152-A9D0F45ADECE}"/>
    <hyperlink ref="F12" location="'5B'!A1" display="5B" xr:uid="{D410BE31-9190-453D-912E-F294DF860639}"/>
    <hyperlink ref="F13" location="'5C'!A1" display="5C" xr:uid="{5CBFBF9B-72DC-4739-AC4F-2AAAEDAA2E95}"/>
    <hyperlink ref="F14" location="'5D'!A1" display="5D" xr:uid="{3FA784AC-FFA3-4AE5-A37C-4725E3238A07}"/>
    <hyperlink ref="F15" location="'5E'!A1" display="5E" xr:uid="{955FF7A7-27C0-4986-8A93-AE5D5940CF0B}"/>
    <hyperlink ref="F16" location="'5F'!A1" display="5F" xr:uid="{1BD457E8-C467-46AB-8F69-51A6C0DC447D}"/>
    <hyperlink ref="F19" location="'6A'!A1" display="6A" xr:uid="{3958BA21-E082-4DBC-B30E-B570F10536BE}"/>
    <hyperlink ref="F20" location="'6B'!A1" display="6B" xr:uid="{2908882A-E11A-413D-B651-56FEA70BD567}"/>
    <hyperlink ref="F21" location="'6C'!A1" display="6C" xr:uid="{1213CDDE-972D-4FE2-A8FB-E6D0F66B7C61}"/>
    <hyperlink ref="F22" location="'6D'!A1" display="6D" xr:uid="{50B62508-A9A1-4A28-821A-AADFBED9603F}"/>
    <hyperlink ref="F23" location="'6E'!A1" display="6E" xr:uid="{3B897B5B-3872-4352-8194-E17F5BD37D97}"/>
    <hyperlink ref="F24" location="'6F'!A1" display="6F" xr:uid="{82673E4F-B3B1-4BBC-A06D-0602ED3F7F0B}"/>
    <hyperlink ref="H11" location="'7A'!A1" display="7A" xr:uid="{6A475CD6-598C-4D78-A45F-85AE689AD3FF}"/>
    <hyperlink ref="H12" location="'7B'!A1" display="7B" xr:uid="{0DCB78D6-18CC-401D-9174-E1B842B2E2B9}"/>
    <hyperlink ref="H13" location="'7C'!A1" display="7C" xr:uid="{FED03B88-E878-4564-907A-1764DD6ADFC5}"/>
    <hyperlink ref="H14" location="'7D'!A1" display="7D" xr:uid="{5468EFB8-7A93-410F-BB92-4C9E9D6D170A}"/>
    <hyperlink ref="H15" location="'7E'!A1" display="7E" xr:uid="{FECFB3E6-0541-4CEB-BEB9-99BF982AF9CD}"/>
    <hyperlink ref="H16" location="'7F'!A1" display="7F" xr:uid="{EB2A7258-D777-4D95-8AFE-DB882B07FF84}"/>
    <hyperlink ref="H19" location="'8A'!A1" display="8A" xr:uid="{DC5FEFE5-D1A7-4586-9937-6C9E903F7912}"/>
    <hyperlink ref="H20" location="'8B'!A1" display="8B" xr:uid="{6D89A44A-DCA8-4FC2-A0EB-CC858AA4ED2D}"/>
    <hyperlink ref="H21" location="'8C'!A1" display="8C" xr:uid="{9D1E0725-E094-44A3-BD82-F9AC0996C46C}"/>
    <hyperlink ref="H22" location="'8D'!A1" display="8D" xr:uid="{753BB52C-02E4-40BD-BAF2-25B594DCC391}"/>
    <hyperlink ref="H23" location="'8E'!A1" display="8E" xr:uid="{77F696E4-66ED-458D-8A1E-0C8B55862E2E}"/>
    <hyperlink ref="H24" location="'8F'!A1" display="8F" xr:uid="{08D2A3A0-E81B-4814-B2E4-BF6027416045}"/>
    <hyperlink ref="J11" location="'9A'!A1" display="9A" xr:uid="{56D2025D-3F92-42AD-97A7-2E5F10EACDAE}"/>
    <hyperlink ref="J12" location="'9B'!A1" display="9B" xr:uid="{41DA6E1C-8E0B-4E85-BCA3-B033132E9E54}"/>
    <hyperlink ref="J13" location="'9C'!A1" display="9C" xr:uid="{925A0659-80E7-408E-9672-2A506BC582A6}"/>
    <hyperlink ref="J14" location="'9D'!A1" display="9D" xr:uid="{88C76A89-6E6A-4056-B4CB-425B9E725A2A}"/>
    <hyperlink ref="J15" location="'9E'!A1" display="9E" xr:uid="{4B52E49D-D6FC-47FB-8D61-D6328E5343B2}"/>
    <hyperlink ref="J16" location="'9F'!A1" display="9F" xr:uid="{E3760318-D5CD-475D-BE5E-85B7906EFAF8}"/>
    <hyperlink ref="J19" location="'10A'!A1" display="10A" xr:uid="{8D1764AE-5D63-41B3-8CF3-9FD35227AC43}"/>
    <hyperlink ref="J20" location="'10B'!A1" display="10B" xr:uid="{9A3BB4F1-55EB-434B-ADC5-63763D9EB225}"/>
    <hyperlink ref="J21" location="'10C'!A1" display="10C" xr:uid="{53C30D18-571A-4AE9-B535-F84928065F97}"/>
    <hyperlink ref="J22" location="'10D'!A1" display="10D" xr:uid="{43F98FCC-9D92-47DE-974A-C761E05EDCD0}"/>
    <hyperlink ref="J23" location="'10E'!A1" display="10E" xr:uid="{A0DBF088-D17D-41E5-A132-4E4A0E394BAC}"/>
    <hyperlink ref="J24" location="'10F'!A1" display="10F" xr:uid="{58689779-28AE-4E7A-9503-8718ECC4D719}"/>
    <hyperlink ref="L11" location="'11A'!A1" display="11A" xr:uid="{2E431776-45C9-43E1-836D-5DAA9EA146F9}"/>
    <hyperlink ref="L12" location="'11B'!A1" display="11B" xr:uid="{B1964F14-856C-4A5E-8D00-FC03CCF7C99A}"/>
    <hyperlink ref="L13" location="'11C'!A1" display="11C" xr:uid="{E78A0D05-A28B-49B1-A43F-AD2B049E53B1}"/>
    <hyperlink ref="L14" location="'11D'!A1" display="11D" xr:uid="{558EF754-B213-4D5C-B6AB-1887E83A7F8F}"/>
    <hyperlink ref="L15" location="'11E'!A1" display="11E" xr:uid="{D77BAD6B-C9EA-4F26-B37A-AE39E58753F1}"/>
    <hyperlink ref="L16" location="'11F'!A1" display="11F" xr:uid="{B44B7F1A-B2FE-4301-B076-0C78B5B15230}"/>
    <hyperlink ref="L19" location="'12A'!A1" display="12A" xr:uid="{BF08E71D-2CCD-4BB7-B830-DDA5078A1BF1}"/>
    <hyperlink ref="L20" location="'12B'!A1" display="12B" xr:uid="{0B21C582-6BE8-4972-B7E7-1F58EA2B4E7F}"/>
    <hyperlink ref="L21" location="'12C'!A1" display="12C" xr:uid="{DA8A9FAD-CFB2-4C55-88A9-0493AC7A20C5}"/>
    <hyperlink ref="L22" location="'12D'!A1" display="12D" xr:uid="{D9D79992-2354-4E0C-8FCC-BC0058EEF762}"/>
    <hyperlink ref="L23" location="'12E'!A1" display="12E" xr:uid="{C44A6E32-82A9-4A9E-82D9-D0F9F07C5F95}"/>
    <hyperlink ref="L24" location="'12F'!A1" display="12F" xr:uid="{12176614-BAE2-4006-8E10-5416CD102343}"/>
    <hyperlink ref="N11" location="'13A'!A1" display="13A" xr:uid="{AFB9FA13-29DC-42B9-86C5-DD0B5DADF8CB}"/>
    <hyperlink ref="N12" location="'13B'!A1" display="13B" xr:uid="{442024EE-BC86-464E-99B4-F801A37CA9D0}"/>
    <hyperlink ref="N13" location="'13C'!A1" display="13C" xr:uid="{4EC5DBF6-1F9E-4BCF-84E9-A33937E4240A}"/>
    <hyperlink ref="N14" location="'13D'!A1" display="13D" xr:uid="{212DD7FE-A082-425C-B6AA-69EEB9D5C804}"/>
    <hyperlink ref="N15" location="'13E'!A1" display="13E" xr:uid="{4053892A-84D2-45EA-85AD-D342153D340D}"/>
    <hyperlink ref="N16" location="'13F'!A1" display="13F" xr:uid="{DA637C59-70C0-4159-A01B-C597AF3E3306}"/>
    <hyperlink ref="N19" location="'14A'!A1" display="14A" xr:uid="{CE2F8873-1832-49AD-8CE0-2DAE61E7F8E5}"/>
    <hyperlink ref="N20" location="'14B'!A1" display="14B" xr:uid="{4D4E66BE-95EB-4E0D-9B4F-2CD50E6A0976}"/>
    <hyperlink ref="N21" location="'14C'!A1" display="14C" xr:uid="{45C23928-8907-4B82-B867-C98CC14DE526}"/>
    <hyperlink ref="N22" location="'14D'!A1" display="14D" xr:uid="{AFE5C311-1F0C-478C-AD08-9CBE4CB9232F}"/>
    <hyperlink ref="N23" location="'14E'!A1" display="14E" xr:uid="{BA047524-FC18-4D66-B26E-68340D347C07}"/>
    <hyperlink ref="N24" location="'14F'!A1" display="14F" xr:uid="{E612CA78-AA9E-4E3C-AE08-5BB627ED03B5}"/>
    <hyperlink ref="N25" location="'14G'!A1" display="14G" xr:uid="{603147FA-F960-4044-A58C-B06EAE744284}"/>
    <hyperlink ref="N26" location="'14H'!A1" display="14H" xr:uid="{3C551999-2BEA-428A-BC67-762D7CE7FD18}"/>
    <hyperlink ref="P11" location="'15A'!A1" display="15A" xr:uid="{82C127D6-69F4-4F1C-9CDE-2ADF8000FAC2}"/>
    <hyperlink ref="P12" location="'15B'!A1" display="15B" xr:uid="{AD43C1D0-4BD0-4AF7-9E81-86ECDE671B10}"/>
    <hyperlink ref="P13" location="'15C'!A1" display="15C" xr:uid="{DE8965C6-D4F6-4CCB-9E5F-E3E18260F05B}"/>
    <hyperlink ref="P14" location="'15D'!A1" display="15D" xr:uid="{93DF8915-CBD9-4635-A9C4-C55CE9A9BC90}"/>
    <hyperlink ref="P15" location="'15E'!A1" display="15E" xr:uid="{07C1E0B8-CB13-4A10-9362-F5422E5D3000}"/>
    <hyperlink ref="P16" location="'15F'!A1" display="15F" xr:uid="{0D927175-5CD1-46A6-AA47-F81BD05D5571}"/>
    <hyperlink ref="P19" location="'16A'!A1" display="16A" xr:uid="{D360D63C-5222-44D9-9F3B-BFD96DC989AD}"/>
    <hyperlink ref="P20" location="'16B'!A1" display="16B" xr:uid="{B3E335B7-88A4-4866-A57C-198B52B8FB8F}"/>
    <hyperlink ref="P21" location="'16C'!A1" display="16C" xr:uid="{7BFC366E-9739-4B7D-B651-ED3F55611793}"/>
    <hyperlink ref="P22" location="'16D'!A1" display="16D" xr:uid="{09B6652D-52BB-446A-A456-7C92B80D3EDA}"/>
    <hyperlink ref="P23" location="'16E'!A1" display="16E" xr:uid="{EC5EAC98-4608-4B7C-8BB4-308228AB2324}"/>
    <hyperlink ref="P24" location="'16F'!A1" display="16F" xr:uid="{B5F21B5D-12D6-4D7A-8231-8A318CD8AD25}"/>
    <hyperlink ref="P25" location="'16G'!A1" display="16G" xr:uid="{C3D18131-F0A2-400E-A6C7-F58EF61B6B66}"/>
    <hyperlink ref="B29" location="'cible 1'!A1" display="1ABCD" xr:uid="{DD6C3E95-45C7-4BB9-B056-A56E75C0FD59}"/>
    <hyperlink ref="C29" location="'cible 3'!A1" display="3ABCD" xr:uid="{5CB29CDD-6752-4F36-AC61-BA1608C25347}"/>
    <hyperlink ref="C30" location="'cible 3 (2)'!A1" display="3EFGH" xr:uid="{E6CBE07E-1722-4F2C-91F4-7DBEDD46AE66}"/>
    <hyperlink ref="C31" location="'cible 4'!A1" display="4ABCD" xr:uid="{AED4B5D6-5702-4218-8118-189C67EE5D42}"/>
    <hyperlink ref="C32" location="'cible 4 (2)'!A1" display="4EFGH" xr:uid="{DF4A0BBD-61DE-411B-AD46-6D2D3459AE3B}"/>
    <hyperlink ref="D29" location="'cible 5'!A1" display="5ABCD" xr:uid="{1277770C-011F-4E4C-B9D8-08CE1C28E8E4}"/>
    <hyperlink ref="D30" location="'cible 5 (2)'!A1" display="5EFGH" xr:uid="{F42A5D5C-F1EA-4EA0-9071-F1CA383FB5F9}"/>
    <hyperlink ref="D31" location="'cible 6'!A1" display="6ABCD" xr:uid="{8F8833D0-95E1-41E0-BE12-2811A4217568}"/>
    <hyperlink ref="D32" location="'cible 6 (2)'!A1" display="6EFGH" xr:uid="{9160803D-EF28-481E-9D09-221A4C54371E}"/>
    <hyperlink ref="E29" location="'cible 7'!A1" display="7ABCD" xr:uid="{78073D13-8C95-45A7-B5E5-F8602208975F}"/>
    <hyperlink ref="E30" location="'cible 7 (2)'!A1" display="7EFGH" xr:uid="{5B6420DC-EACA-42C1-9875-0DA69158190E}"/>
    <hyperlink ref="E31" location="'cible 8'!A1" display="8ABCD" xr:uid="{2AD3AAF5-B028-4E62-901E-5F8E91057238}"/>
    <hyperlink ref="E32" location="'cible 8 (2)'!A1" display="8EFGH" xr:uid="{C37255A6-E8CE-406F-A42A-900CC6E4B73A}"/>
    <hyperlink ref="F29" location="'cible 9'!A1" display="9ABCD" xr:uid="{6AE8E71F-AEAD-40DC-93CE-741B685BA767}"/>
    <hyperlink ref="F30" location="'cible 9 (2)'!A1" display="9EFGH" xr:uid="{3E39B566-F4F9-403A-8D9C-CC24499E69BD}"/>
    <hyperlink ref="F31" location="'cible 10'!A1" display="10ABCD" xr:uid="{9F488647-83F4-4B90-AACF-0F6CA8B70C31}"/>
    <hyperlink ref="F32" location="'cible 10 (2)'!A1" display="10AFGH" xr:uid="{BD0AF331-C73C-4E52-A6C3-5006F50E4431}"/>
    <hyperlink ref="G29" location="'cible 11'!A1" display="11ABCD" xr:uid="{CD748602-7F7E-4421-96E7-9060E357CB88}"/>
    <hyperlink ref="G30" location="'cible 11 (2)'!A1" display="11EFGH" xr:uid="{D20AA099-0532-43E5-AFD3-6A724D600EBC}"/>
    <hyperlink ref="G31" location="'cible 12'!A1" display="12ABCD" xr:uid="{F5C0B3EC-FFB9-4525-9FF9-BEE85F7FA032}"/>
    <hyperlink ref="G32" location="'cible 12 (2)'!A1" display="12EFGH" xr:uid="{33CECE50-ACAB-4A7F-9678-861590A11C8D}"/>
    <hyperlink ref="H29" location="'cible 13'!A1" display="13ABCD" xr:uid="{D4C53BB2-630A-45B5-B7F8-B79EA0905AB6}"/>
    <hyperlink ref="H30" location="'cible 13 (2)'!A1" display="13EFGH" xr:uid="{C710E382-80B0-43D8-928B-95FAF3D46780}"/>
    <hyperlink ref="H31" location="'cible 14'!A1" display="14ABCD" xr:uid="{28CCEB58-5FEC-4B25-93CB-95290BC110B7}"/>
    <hyperlink ref="H32" location="'cible 14 (2)'!A1" display="14EFGH" xr:uid="{EDB0777B-5B9D-40D6-82A0-5E6E2DC00729}"/>
    <hyperlink ref="I29" location="'cible 15'!A1" display="15ABCD" xr:uid="{2EC384A2-A66A-4569-AE4A-07206A2DF591}"/>
    <hyperlink ref="I30" location="'cible 15 (2)'!A1" display="15AEFGH" xr:uid="{6A20E701-6DED-4A2B-AFB2-3D748BDD11D8}"/>
    <hyperlink ref="I31" location="'cible 16'!A1" display="16ABCD" xr:uid="{C96C1CE5-2AA9-4A01-B7A8-3EE524F03C9E}"/>
    <hyperlink ref="I32" location="'cible 16 (2)'!A1" display="16EFGH" xr:uid="{1B2259A9-CE1A-4E4C-B5FC-A1A7329ED9EC}"/>
    <hyperlink ref="H17" location="'7G'!A1" display="7G" xr:uid="{4705BB88-FA7D-49C0-9983-7BA6FAF586D6}"/>
    <hyperlink ref="H18" location="'7H'!A1" display="7H" xr:uid="{834AD43A-C762-4FA9-8B09-AD0FA2C2C986}"/>
    <hyperlink ref="L17" location="'11G'!A1" display="11G" xr:uid="{629485FB-82B9-4817-81BC-AE73F0F02ADB}"/>
    <hyperlink ref="J17" location="'9G'!A1" display="9G" xr:uid="{7ECE6D26-5E2A-4276-A914-D8336169EF91}"/>
    <hyperlink ref="N17" location="'13G'!A1" display="13G" xr:uid="{84283CD9-6E88-41B4-89AF-44508852CE24}"/>
    <hyperlink ref="J25" location="'10G'!A1" display="10G" xr:uid="{ECE8EC2F-2DB2-4E13-8989-8280ECCA4453}"/>
    <hyperlink ref="F17" location="'5G'!A1" display="5G" xr:uid="{DCE5AE7E-2546-4C1F-AC3C-7B412BC2222A}"/>
    <hyperlink ref="F18" location="'5H'!A1" display="5H" xr:uid="{C58FA188-C026-4215-A1EC-2EBBF5B59BBB}"/>
    <hyperlink ref="F25" location="'6G'!A1" display="6G" xr:uid="{FEC68474-F943-4ECA-8CBD-660F3E72F241}"/>
    <hyperlink ref="F26" location="'6H'!A1" display="6H" xr:uid="{8DE4AE50-1E93-483E-BE95-EE7EA3498E2D}"/>
    <hyperlink ref="J18" location="'9H'!A1" display="9H" xr:uid="{F800C95D-4955-492B-8C22-1B1490534DDF}"/>
    <hyperlink ref="L18" location="'11H'!A1" display="11H" xr:uid="{F513C660-C20C-4C8B-8EFC-573FECEBC08C}"/>
    <hyperlink ref="N18" location="'13H'!A1" display="13H" xr:uid="{A13710DC-3C5B-4979-A70D-BB3A0FE0235B}"/>
    <hyperlink ref="H25" location="'8G'!A1" display="8G" xr:uid="{ABEC676F-5C2E-4C15-A804-6871E6A440BC}"/>
    <hyperlink ref="H26" location="'8H'!A1" display="8H" xr:uid="{17C3D965-C370-4092-A7E3-DE4A29EAF8AA}"/>
    <hyperlink ref="J26" location="'10H'!A1" display="10H" xr:uid="{0D00FA0F-2C05-45EE-B750-A9718A12126C}"/>
    <hyperlink ref="L25" location="'12G'!A1" display="12G" xr:uid="{5233DF64-BB9D-4CDB-9BFB-B45FC95BEB96}"/>
    <hyperlink ref="L26" location="'12H'!A1" display="12H" xr:uid="{D7D1395E-8A08-45DF-83D2-DD2578019580}"/>
    <hyperlink ref="P17" location="'15G'!A1" display="15G" xr:uid="{0D732342-0B6D-450B-B5DF-154C8FBF07FC}"/>
    <hyperlink ref="P18" location="'15H'!A1" display="15H" xr:uid="{3B243155-78CE-4383-B2B3-3A5FBAEE945E}"/>
    <hyperlink ref="P26" location="'16H'!A1" display="16H" xr:uid="{4F92A5D6-3528-4CC8-AF5D-261749F21B8A}"/>
    <hyperlink ref="B32" location="'cible 2 (2)'!A1" display="2EFGH" xr:uid="{6ABD14CA-209E-4FEB-9528-107D81B0837A}"/>
    <hyperlink ref="B31" location="'cible 2'!A1" display="2ABCD" xr:uid="{A8AADDD2-6AFF-4F1A-8E0C-8A685517AFF8}"/>
    <hyperlink ref="B30" location="'cible 1 (2)'!A1" display="1EFGH" xr:uid="{A073D5EB-D1C0-437D-B28E-E87BD76450DB}"/>
  </hyperlinks>
  <pageMargins left="0.7" right="0.7" top="0.75" bottom="0.75" header="0.3" footer="0.3"/>
  <pageSetup paperSize="9" orientation="portrait" r:id="rId1"/>
  <ignoredErrors>
    <ignoredError sqref="B29:I32" unlockedFormula="1"/>
  </ignoredErrors>
  <drawing r:id="rId2"/>
  <legacyDrawing r:id="rId3"/>
  <controls>
    <mc:AlternateContent xmlns:mc="http://schemas.openxmlformats.org/markup-compatibility/2006">
      <mc:Choice Requires="x14">
        <control shapeId="1025" r:id="rId4" name="Menu1">
          <controlPr defaultSize="0" autoLine="0" r:id="rId5">
            <anchor moveWithCells="1">
              <from>
                <xdr:col>8</xdr:col>
                <xdr:colOff>171450</xdr:colOff>
                <xdr:row>3</xdr:row>
                <xdr:rowOff>47625</xdr:rowOff>
              </from>
              <to>
                <xdr:col>12</xdr:col>
                <xdr:colOff>466725</xdr:colOff>
                <xdr:row>6</xdr:row>
                <xdr:rowOff>104775</xdr:rowOff>
              </to>
            </anchor>
          </controlPr>
        </control>
      </mc:Choice>
      <mc:Fallback>
        <control shapeId="1025" r:id="rId4" name="Menu1"/>
      </mc:Fallback>
    </mc:AlternateContent>
  </control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9" id="{5435F956-6EB9-4640-90BF-A77F0E8B5D16}">
            <xm:f>ISERROR(VLOOKUP(B11,Liste!$B:$B,1,0))</xm:f>
            <x14:dxf>
              <fill>
                <patternFill>
                  <bgColor rgb="FF92D050"/>
                </patternFill>
              </fill>
            </x14:dxf>
          </x14:cfRule>
          <xm:sqref>B11:B26 H11:H26 J11:J26 L11:L26 N11:N26 P11:P26 F11:F26 D11:D26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E5770-7AD2-485F-9930-858F1CC66F93}">
  <sheetPr codeName="Feuil97"/>
  <dimension ref="A1:Q23"/>
  <sheetViews>
    <sheetView workbookViewId="0">
      <selection activeCell="F3" sqref="F3"/>
    </sheetView>
  </sheetViews>
  <sheetFormatPr baseColWidth="10" defaultRowHeight="12.75" x14ac:dyDescent="0.2"/>
  <cols>
    <col min="1" max="8" width="8.42578125" style="1" customWidth="1"/>
    <col min="9" max="9" width="8" style="1" customWidth="1"/>
    <col min="10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VLOOKUP(F2,Liste!B:J,2,FALSE)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Feuil1!B16</f>
        <v>1F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3">
        <v>1</v>
      </c>
      <c r="C6" s="13">
        <v>2</v>
      </c>
      <c r="D6" s="13">
        <v>3</v>
      </c>
      <c r="E6" s="166"/>
      <c r="F6" s="166"/>
      <c r="G6" s="165"/>
      <c r="H6" s="165"/>
      <c r="J6" s="165"/>
      <c r="K6" s="13">
        <v>1</v>
      </c>
      <c r="L6" s="13">
        <v>2</v>
      </c>
      <c r="M6" s="13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O5:O6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AF08A-7C82-43A5-91F7-BECFB1133615}">
  <sheetPr codeName="Feuil204"/>
  <dimension ref="A1:Q23"/>
  <sheetViews>
    <sheetView workbookViewId="0">
      <selection activeCell="F2" sqref="F2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Feuil1!L26</f>
        <v>12H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65312-96C4-41F8-B8F9-0C72764556BE}">
  <sheetPr codeName="Feuil205"/>
  <dimension ref="A1:Q23"/>
  <sheetViews>
    <sheetView workbookViewId="0">
      <selection activeCell="F2" sqref="F2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Feuil1!N11</f>
        <v>13A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4E81F-235A-40C6-9CEB-CC9227BB69B9}">
  <sheetPr codeName="Feuil206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Feuil1!N12</f>
        <v>13B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F72C0-508A-4600-A5A0-CEA8F190F741}">
  <sheetPr codeName="Feuil207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Feuil1!N13</f>
        <v>13C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9FA80-A71E-4A7D-8B3E-E79634FB9565}">
  <sheetPr codeName="Feuil208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Feuil1!N14</f>
        <v>13D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68F02-4CF8-4A44-90EE-F1E3E236CEF7}">
  <sheetPr codeName="Feuil209"/>
  <dimension ref="A1:Q23"/>
  <sheetViews>
    <sheetView workbookViewId="0">
      <selection activeCell="G33" sqref="G3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Feuil1!N15</f>
        <v>13E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DE037-5F9C-4A9D-84A6-CF3F64902823}">
  <sheetPr codeName="Feuil210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Feuil1!N16</f>
        <v>13F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338F8-3A08-478A-AD71-FCA171B34F25}">
  <sheetPr codeName="Feuil211"/>
  <dimension ref="A1:Q23"/>
  <sheetViews>
    <sheetView workbookViewId="0"/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Feuil1!N17</f>
        <v>13G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D2F16-5B26-42FB-A8A1-A95FD3E4414E}">
  <sheetPr codeName="Feuil212"/>
  <dimension ref="A1:Q23"/>
  <sheetViews>
    <sheetView workbookViewId="0"/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Feuil1!N18</f>
        <v>13H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AFBB3-F4E5-4513-B064-92F094D35743}">
  <sheetPr codeName="Feuil213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Feuil1!N19</f>
        <v>14A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0A14F-A649-4893-A37C-9380A2EB66A4}">
  <sheetPr codeName="Feuil136"/>
  <dimension ref="A1:Q23"/>
  <sheetViews>
    <sheetView workbookViewId="0">
      <selection activeCell="F3" sqref="F3"/>
    </sheetView>
  </sheetViews>
  <sheetFormatPr baseColWidth="10" defaultRowHeight="12.75" x14ac:dyDescent="0.2"/>
  <cols>
    <col min="1" max="8" width="8.42578125" style="1" customWidth="1"/>
    <col min="9" max="9" width="8" style="1" customWidth="1"/>
    <col min="10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VLOOKUP(F2,Liste!B:J,2,FALSE)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Feuil1!B17</f>
        <v>1G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3">
        <v>1</v>
      </c>
      <c r="C6" s="13">
        <v>2</v>
      </c>
      <c r="D6" s="13">
        <v>3</v>
      </c>
      <c r="E6" s="166"/>
      <c r="F6" s="166"/>
      <c r="G6" s="165"/>
      <c r="H6" s="165"/>
      <c r="J6" s="165"/>
      <c r="K6" s="13">
        <v>1</v>
      </c>
      <c r="L6" s="13">
        <v>2</v>
      </c>
      <c r="M6" s="13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O5:O6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C4C09-BACF-4814-82B4-7579E38942BC}">
  <sheetPr codeName="Feuil214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Feuil1!N20</f>
        <v>14B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A7E0B-183B-4BBF-9731-0F11F66CE0F0}">
  <sheetPr codeName="Feuil215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Feuil1!N21</f>
        <v>14C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EF8E4-1A0B-47B6-ACF7-8F3D02A1C5AB}">
  <sheetPr codeName="Feuil216"/>
  <dimension ref="A1:Q23"/>
  <sheetViews>
    <sheetView workbookViewId="0"/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Feuil1!N22</f>
        <v>14D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3879D-E83E-4D7F-BF46-6CCDCE1A0ED7}">
  <sheetPr codeName="Feuil217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Feuil1!N23</f>
        <v>14E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EE174-07B1-46BE-9827-F33EAFFF07CB}">
  <sheetPr codeName="Feuil218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Feuil1!N24</f>
        <v>14F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467B3-C899-4966-B7C5-433D99B3AF23}">
  <sheetPr codeName="Feuil219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Feuil1!N25</f>
        <v>14G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5BA83-327B-4B12-9057-A743F537D58E}">
  <sheetPr codeName="Feuil220"/>
  <dimension ref="A1:Q23"/>
  <sheetViews>
    <sheetView workbookViewId="0"/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Feuil1!N26</f>
        <v>14H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2690E-E208-415E-B6E6-3E5F19BC247B}">
  <sheetPr codeName="Feuil221"/>
  <dimension ref="A1:Q23"/>
  <sheetViews>
    <sheetView workbookViewId="0">
      <selection activeCell="F2" sqref="F2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Feuil1!P11</f>
        <v>15A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41FDB-52F0-4A2C-9E42-43104C3D5283}">
  <sheetPr codeName="Feuil222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Feuil1!P12</f>
        <v>15B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2F0C2-B1C0-47EF-B1B9-E21AE7D77A9C}">
  <sheetPr codeName="Feuil223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Feuil1!P13</f>
        <v>15C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AF3C3-4B08-47C7-8D47-0E3294B30CDA}">
  <sheetPr codeName="Feuil137"/>
  <dimension ref="A1:Q23"/>
  <sheetViews>
    <sheetView workbookViewId="0">
      <selection activeCell="E4" sqref="E4"/>
    </sheetView>
  </sheetViews>
  <sheetFormatPr baseColWidth="10" defaultRowHeight="12.75" x14ac:dyDescent="0.2"/>
  <cols>
    <col min="1" max="8" width="8.42578125" style="1" customWidth="1"/>
    <col min="9" max="9" width="8" style="1" customWidth="1"/>
    <col min="10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VLOOKUP(F2,Liste!B:K,3,FALSE)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Feuil1!B18</f>
        <v>1H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3">
        <v>1</v>
      </c>
      <c r="C6" s="13">
        <v>2</v>
      </c>
      <c r="D6" s="13">
        <v>3</v>
      </c>
      <c r="E6" s="166"/>
      <c r="F6" s="166"/>
      <c r="G6" s="165"/>
      <c r="H6" s="165"/>
      <c r="J6" s="165"/>
      <c r="K6" s="13">
        <v>1</v>
      </c>
      <c r="L6" s="13">
        <v>2</v>
      </c>
      <c r="M6" s="13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O5:O6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7DB8E-3582-4489-BFFE-9BF0108441BC}">
  <sheetPr codeName="Feuil224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Feuil1!P14</f>
        <v>15D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ADFD3-04F3-455E-8F4F-F535F93B42C9}">
  <sheetPr codeName="Feuil225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Feuil1!P15</f>
        <v>15E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0ADF9-6C61-4BD6-B7A8-49294C314F2A}">
  <sheetPr codeName="Feuil226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Feuil1!P16</f>
        <v>15F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4C87D-4178-4DB2-BB34-9EEB224BA8F0}">
  <sheetPr codeName="Feuil227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Feuil1!P17</f>
        <v>15G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5DBF9-DDF2-4EDD-818F-24CF3F656836}">
  <sheetPr codeName="Feuil228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Feuil1!P18</f>
        <v>15H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C90BC-519F-4267-94A6-02047C43E1C7}">
  <sheetPr codeName="Feuil229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Feuil1!P19</f>
        <v>16A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53B7E-BD52-4BD2-B7BF-B8C7BDD520FC}">
  <sheetPr codeName="Feuil230"/>
  <dimension ref="A1:Q23"/>
  <sheetViews>
    <sheetView workbookViewId="0"/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Feuil1!P20</f>
        <v>16B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17586-DCD5-480A-9365-01D34EB3485D}">
  <sheetPr codeName="Feuil231"/>
  <dimension ref="A1:Q23"/>
  <sheetViews>
    <sheetView workbookViewId="0"/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Feuil1!P21</f>
        <v>16C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41CC4-AD4B-4566-B840-DA14C8D6C657}">
  <sheetPr codeName="Feuil232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Feuil1!P22</f>
        <v>16D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3F4E8-237E-48F2-A5A9-BF6FACBB221C}">
  <sheetPr codeName="Feuil233"/>
  <dimension ref="A1:Q23"/>
  <sheetViews>
    <sheetView workbookViewId="0"/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Feuil1!P23</f>
        <v>16E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EBA9C-078E-4502-9201-1ABE7E26DC21}">
  <sheetPr codeName="Feuil96"/>
  <dimension ref="A1:Q23"/>
  <sheetViews>
    <sheetView workbookViewId="0"/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VLOOKUP(F2,Liste!B:J,2,FALSE)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Feuil1!B19</f>
        <v>2A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3">
        <v>1</v>
      </c>
      <c r="C6" s="13">
        <v>2</v>
      </c>
      <c r="D6" s="13">
        <v>3</v>
      </c>
      <c r="E6" s="166"/>
      <c r="F6" s="166"/>
      <c r="G6" s="165"/>
      <c r="H6" s="165"/>
      <c r="J6" s="165"/>
      <c r="K6" s="13">
        <v>1</v>
      </c>
      <c r="L6" s="13">
        <v>2</v>
      </c>
      <c r="M6" s="13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O5:O6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96F17-4FA4-48F3-953D-E8FE5E190FE3}">
  <sheetPr codeName="Feuil234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Feuil1!P24</f>
        <v>16F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9B645-0F94-41CD-A623-34C915995D5E}">
  <sheetPr codeName="Feuil235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Feuil1!P25</f>
        <v>16G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21335-EB33-426E-BDB9-A98326A552C2}">
  <sheetPr codeName="Feuil236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Feuil1!P26</f>
        <v>16H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2B3C4-539E-4AB4-8529-F34B1763F2AA}">
  <sheetPr codeName="Feuil105"/>
  <dimension ref="A1:AE23"/>
  <sheetViews>
    <sheetView workbookViewId="0">
      <selection activeCell="A21" sqref="A21:AA23"/>
    </sheetView>
  </sheetViews>
  <sheetFormatPr baseColWidth="10" defaultRowHeight="12.75" x14ac:dyDescent="0.2"/>
  <cols>
    <col min="1" max="1" width="4.5703125" style="1" customWidth="1"/>
    <col min="2" max="6" width="5.85546875" style="1" customWidth="1"/>
    <col min="7" max="7" width="2.140625" style="1" customWidth="1"/>
    <col min="8" max="8" width="4.5703125" style="1" customWidth="1"/>
    <col min="9" max="13" width="5.85546875" style="1" customWidth="1"/>
    <col min="14" max="14" width="2.140625" style="1" customWidth="1"/>
    <col min="15" max="15" width="4.5703125" style="1" customWidth="1"/>
    <col min="16" max="20" width="5.85546875" style="1" customWidth="1"/>
    <col min="21" max="21" width="2.140625" style="1" customWidth="1"/>
    <col min="22" max="22" width="4.5703125" style="1" customWidth="1"/>
    <col min="23" max="27" width="5.85546875" style="1" customWidth="1"/>
    <col min="28" max="30" width="11.42578125" style="1"/>
    <col min="31" max="31" width="21.85546875" style="1" customWidth="1"/>
    <col min="32" max="16384" width="11.42578125" style="1"/>
  </cols>
  <sheetData>
    <row r="1" spans="1:31" ht="21.75" customHeight="1" x14ac:dyDescent="0.2">
      <c r="A1" s="17" t="s">
        <v>130</v>
      </c>
      <c r="B1" s="170" t="e">
        <f>VLOOKUP(C4,Liste!B:K,2,FALSE)</f>
        <v>#N/A</v>
      </c>
      <c r="C1" s="170"/>
      <c r="D1" s="170"/>
      <c r="E1" s="170"/>
      <c r="F1" s="170"/>
      <c r="G1" s="18"/>
      <c r="H1" s="101" t="s">
        <v>130</v>
      </c>
      <c r="I1" s="170" t="e">
        <f>VLOOKUP(J4,Liste!B:C,2,FALSE)</f>
        <v>#N/A</v>
      </c>
      <c r="J1" s="170"/>
      <c r="K1" s="170"/>
      <c r="L1" s="170"/>
      <c r="M1" s="170"/>
      <c r="N1" s="19"/>
      <c r="O1" s="17" t="s">
        <v>130</v>
      </c>
      <c r="P1" s="170" t="e">
        <f>VLOOKUP(Q4,Liste!B:C,2,FALSE)</f>
        <v>#N/A</v>
      </c>
      <c r="Q1" s="170"/>
      <c r="R1" s="170"/>
      <c r="S1" s="170"/>
      <c r="T1" s="170"/>
      <c r="U1" s="19"/>
      <c r="V1" s="17" t="s">
        <v>130</v>
      </c>
      <c r="W1" s="170" t="e">
        <f>VLOOKUP(X4,Liste!B:C,2,FALSE)</f>
        <v>#N/A</v>
      </c>
      <c r="X1" s="170"/>
      <c r="Y1" s="170"/>
      <c r="Z1" s="170"/>
      <c r="AA1" s="170"/>
    </row>
    <row r="2" spans="1:31" ht="21.75" customHeight="1" x14ac:dyDescent="0.2">
      <c r="A2" s="17" t="s">
        <v>30</v>
      </c>
      <c r="B2" s="170" t="e">
        <f>VLOOKUP(C4,Liste!B:D,3,FALSE)</f>
        <v>#N/A</v>
      </c>
      <c r="C2" s="170"/>
      <c r="D2" s="170"/>
      <c r="E2" s="170"/>
      <c r="F2" s="170"/>
      <c r="G2" s="18"/>
      <c r="H2" s="101" t="s">
        <v>30</v>
      </c>
      <c r="I2" s="170" t="e">
        <f>VLOOKUP(J4,Liste!B:D,3,FALSE)</f>
        <v>#N/A</v>
      </c>
      <c r="J2" s="170"/>
      <c r="K2" s="170"/>
      <c r="L2" s="170"/>
      <c r="M2" s="170"/>
      <c r="N2" s="19"/>
      <c r="O2" s="17" t="s">
        <v>30</v>
      </c>
      <c r="P2" s="170" t="e">
        <f>VLOOKUP(Q4,Liste!B:D,3,FALSE)</f>
        <v>#N/A</v>
      </c>
      <c r="Q2" s="170"/>
      <c r="R2" s="170"/>
      <c r="S2" s="170"/>
      <c r="T2" s="170"/>
      <c r="U2" s="19"/>
      <c r="V2" s="17" t="s">
        <v>30</v>
      </c>
      <c r="W2" s="170" t="e">
        <f>VLOOKUP(X4,Liste!B:D,3,FALSE)</f>
        <v>#N/A</v>
      </c>
      <c r="X2" s="170"/>
      <c r="Y2" s="170"/>
      <c r="Z2" s="170"/>
      <c r="AA2" s="170"/>
    </row>
    <row r="3" spans="1:31" ht="21.75" customHeight="1" x14ac:dyDescent="0.2">
      <c r="A3" s="171" t="s">
        <v>131</v>
      </c>
      <c r="B3" s="171"/>
      <c r="C3" s="170" t="e">
        <f>VLOOKUP(C4,Liste!B:K,5,FALSE)</f>
        <v>#N/A</v>
      </c>
      <c r="D3" s="170"/>
      <c r="E3" s="170"/>
      <c r="F3" s="170"/>
      <c r="G3" s="170"/>
      <c r="H3" s="171" t="s">
        <v>131</v>
      </c>
      <c r="I3" s="171"/>
      <c r="J3" s="170" t="e">
        <f>VLOOKUP(J4,Liste!B:K,5,FALSE)</f>
        <v>#N/A</v>
      </c>
      <c r="K3" s="170"/>
      <c r="L3" s="170"/>
      <c r="M3" s="170"/>
      <c r="N3" s="170"/>
      <c r="O3" s="171" t="s">
        <v>131</v>
      </c>
      <c r="P3" s="171"/>
      <c r="Q3" s="170" t="e">
        <f>VLOOKUP(Q4,Liste!B:F,5,FALSE)</f>
        <v>#N/A</v>
      </c>
      <c r="R3" s="170"/>
      <c r="S3" s="170"/>
      <c r="T3" s="170"/>
      <c r="U3" s="170"/>
      <c r="V3" s="171" t="s">
        <v>131</v>
      </c>
      <c r="W3" s="171"/>
      <c r="X3" s="170" t="e">
        <f>VLOOKUP(X4,Liste!B:F,5,FALSE)</f>
        <v>#N/A</v>
      </c>
      <c r="Y3" s="170"/>
      <c r="Z3" s="170"/>
      <c r="AA3" s="170"/>
      <c r="AB3" s="20"/>
    </row>
    <row r="4" spans="1:31" ht="21.75" customHeight="1" x14ac:dyDescent="0.2">
      <c r="A4" s="171" t="s">
        <v>132</v>
      </c>
      <c r="B4" s="171"/>
      <c r="C4" s="21" t="str">
        <f>Feuil1!B11</f>
        <v>1A</v>
      </c>
      <c r="D4" s="18"/>
      <c r="E4" s="18"/>
      <c r="F4" s="18"/>
      <c r="G4" s="18"/>
      <c r="H4" s="171" t="s">
        <v>132</v>
      </c>
      <c r="I4" s="171"/>
      <c r="J4" s="21" t="str">
        <f>Feuil1!B12</f>
        <v>1B</v>
      </c>
      <c r="K4" s="18"/>
      <c r="L4" s="18"/>
      <c r="M4" s="18"/>
      <c r="N4" s="18"/>
      <c r="O4" s="171" t="s">
        <v>132</v>
      </c>
      <c r="P4" s="171"/>
      <c r="Q4" s="21" t="str">
        <f>Feuil1!B13</f>
        <v>1C</v>
      </c>
      <c r="R4" s="18"/>
      <c r="S4" s="18"/>
      <c r="T4" s="18"/>
      <c r="U4" s="18"/>
      <c r="V4" s="171" t="s">
        <v>132</v>
      </c>
      <c r="W4" s="171"/>
      <c r="X4" s="21" t="str">
        <f>Feuil1!B14</f>
        <v>1D</v>
      </c>
      <c r="Y4" s="18"/>
      <c r="Z4" s="18"/>
      <c r="AA4" s="18"/>
      <c r="AE4" s="22"/>
    </row>
    <row r="5" spans="1:31" ht="21.75" customHeight="1" x14ac:dyDescent="0.2">
      <c r="A5" s="172" t="str">
        <f>Feuil1!D4</f>
        <v>2ème Tir</v>
      </c>
      <c r="B5" s="172"/>
      <c r="C5" s="163" t="s">
        <v>175</v>
      </c>
      <c r="D5" s="163"/>
      <c r="E5" s="173" t="e">
        <f>VLOOKUP(C4,Liste!B:K,4,FALSE)</f>
        <v>#N/A</v>
      </c>
      <c r="F5" s="173"/>
      <c r="G5" s="23"/>
      <c r="H5" s="172" t="str">
        <f>Feuil1!D4</f>
        <v>2ème Tir</v>
      </c>
      <c r="I5" s="172"/>
      <c r="J5" s="163" t="s">
        <v>175</v>
      </c>
      <c r="K5" s="163"/>
      <c r="L5" s="173" t="e">
        <f>VLOOKUP(J4,Liste!B:K,4,FALSE)</f>
        <v>#N/A</v>
      </c>
      <c r="M5" s="173"/>
      <c r="N5" s="23"/>
      <c r="O5" s="172" t="str">
        <f>Feuil1!D4</f>
        <v>2ème Tir</v>
      </c>
      <c r="P5" s="172"/>
      <c r="Q5" s="163" t="s">
        <v>175</v>
      </c>
      <c r="R5" s="163"/>
      <c r="S5" s="173" t="e">
        <f>VLOOKUP(Q4,Liste!B:E,4,FALSE)</f>
        <v>#N/A</v>
      </c>
      <c r="T5" s="173"/>
      <c r="U5" s="23"/>
      <c r="V5" s="172" t="str">
        <f>Feuil1!D4</f>
        <v>2ème Tir</v>
      </c>
      <c r="W5" s="172"/>
      <c r="X5" s="163" t="s">
        <v>175</v>
      </c>
      <c r="Y5" s="163"/>
      <c r="Z5" s="173" t="e">
        <f>VLOOKUP(X4,Liste!B:E,4,FALSE)</f>
        <v>#N/A</v>
      </c>
      <c r="AA5" s="173"/>
    </row>
    <row r="6" spans="1:31" ht="21.75" customHeight="1" x14ac:dyDescent="0.2">
      <c r="A6" s="180" t="s">
        <v>176</v>
      </c>
      <c r="B6" s="174" t="s">
        <v>177</v>
      </c>
      <c r="C6" s="174"/>
      <c r="D6" s="174"/>
      <c r="E6" s="174" t="s">
        <v>138</v>
      </c>
      <c r="F6" s="174" t="s">
        <v>139</v>
      </c>
      <c r="G6" s="18"/>
      <c r="H6" s="175" t="str">
        <f>A6</f>
        <v>N°</v>
      </c>
      <c r="I6" s="177" t="str">
        <f>B6</f>
        <v>Points par flèches</v>
      </c>
      <c r="J6" s="178"/>
      <c r="K6" s="179"/>
      <c r="L6" s="185" t="s">
        <v>138</v>
      </c>
      <c r="M6" s="185" t="s">
        <v>139</v>
      </c>
      <c r="N6" s="18"/>
      <c r="O6" s="180" t="s">
        <v>176</v>
      </c>
      <c r="P6" s="174" t="s">
        <v>177</v>
      </c>
      <c r="Q6" s="174"/>
      <c r="R6" s="174"/>
      <c r="S6" s="174" t="s">
        <v>138</v>
      </c>
      <c r="T6" s="174" t="s">
        <v>139</v>
      </c>
      <c r="U6" s="18"/>
      <c r="V6" s="180" t="str">
        <f>O6</f>
        <v>N°</v>
      </c>
      <c r="W6" s="174" t="str">
        <f>P6</f>
        <v>Points par flèches</v>
      </c>
      <c r="X6" s="174"/>
      <c r="Y6" s="174"/>
      <c r="Z6" s="174" t="s">
        <v>138</v>
      </c>
      <c r="AA6" s="174" t="s">
        <v>139</v>
      </c>
    </row>
    <row r="7" spans="1:31" ht="21.75" customHeight="1" x14ac:dyDescent="0.2">
      <c r="A7" s="180"/>
      <c r="B7" s="24">
        <v>1</v>
      </c>
      <c r="C7" s="24">
        <v>2</v>
      </c>
      <c r="D7" s="24">
        <v>3</v>
      </c>
      <c r="E7" s="174"/>
      <c r="F7" s="174"/>
      <c r="G7" s="18"/>
      <c r="H7" s="176"/>
      <c r="I7" s="102">
        <v>1</v>
      </c>
      <c r="J7" s="102">
        <v>2</v>
      </c>
      <c r="K7" s="102">
        <v>3</v>
      </c>
      <c r="L7" s="186"/>
      <c r="M7" s="186"/>
      <c r="N7" s="18"/>
      <c r="O7" s="180"/>
      <c r="P7" s="24">
        <v>1</v>
      </c>
      <c r="Q7" s="24">
        <v>2</v>
      </c>
      <c r="R7" s="24">
        <v>3</v>
      </c>
      <c r="S7" s="174"/>
      <c r="T7" s="174"/>
      <c r="U7" s="18"/>
      <c r="V7" s="180"/>
      <c r="W7" s="24">
        <v>1</v>
      </c>
      <c r="X7" s="24">
        <v>2</v>
      </c>
      <c r="Y7" s="24">
        <v>3</v>
      </c>
      <c r="Z7" s="174"/>
      <c r="AA7" s="174"/>
    </row>
    <row r="8" spans="1:31" ht="21.75" customHeight="1" x14ac:dyDescent="0.2">
      <c r="A8" s="25">
        <v>1</v>
      </c>
      <c r="B8" s="25"/>
      <c r="C8" s="25"/>
      <c r="D8" s="25"/>
      <c r="E8" s="25"/>
      <c r="F8" s="25"/>
      <c r="G8" s="18"/>
      <c r="H8" s="25">
        <v>1</v>
      </c>
      <c r="I8" s="25"/>
      <c r="J8" s="25"/>
      <c r="K8" s="25"/>
      <c r="L8" s="25"/>
      <c r="M8" s="25"/>
      <c r="N8" s="18"/>
      <c r="O8" s="25">
        <v>1</v>
      </c>
      <c r="P8" s="25"/>
      <c r="Q8" s="25"/>
      <c r="R8" s="25"/>
      <c r="S8" s="25"/>
      <c r="T8" s="25"/>
      <c r="U8" s="18"/>
      <c r="V8" s="25">
        <v>1</v>
      </c>
      <c r="W8" s="25"/>
      <c r="X8" s="25"/>
      <c r="Y8" s="25"/>
      <c r="Z8" s="25"/>
      <c r="AA8" s="25"/>
    </row>
    <row r="9" spans="1:31" ht="21.75" customHeight="1" x14ac:dyDescent="0.3">
      <c r="A9" s="25">
        <v>2</v>
      </c>
      <c r="B9" s="25"/>
      <c r="C9" s="25"/>
      <c r="D9" s="25"/>
      <c r="E9" s="25"/>
      <c r="F9" s="25"/>
      <c r="G9" s="18"/>
      <c r="H9" s="25">
        <v>2</v>
      </c>
      <c r="I9" s="25"/>
      <c r="J9" s="25"/>
      <c r="K9" s="25"/>
      <c r="L9" s="25"/>
      <c r="M9" s="25"/>
      <c r="N9" s="18"/>
      <c r="O9" s="25">
        <v>2</v>
      </c>
      <c r="P9" s="25"/>
      <c r="Q9" s="25"/>
      <c r="R9" s="25"/>
      <c r="S9" s="25"/>
      <c r="T9" s="25"/>
      <c r="U9" s="18"/>
      <c r="V9" s="25">
        <v>2</v>
      </c>
      <c r="W9" s="25"/>
      <c r="X9" s="25"/>
      <c r="Y9" s="25"/>
      <c r="Z9" s="25"/>
      <c r="AA9" s="25"/>
      <c r="AE9" s="9"/>
    </row>
    <row r="10" spans="1:31" ht="21.75" customHeight="1" x14ac:dyDescent="0.2">
      <c r="A10" s="25">
        <v>3</v>
      </c>
      <c r="B10" s="25"/>
      <c r="C10" s="25"/>
      <c r="D10" s="25"/>
      <c r="E10" s="25"/>
      <c r="F10" s="25"/>
      <c r="G10" s="18"/>
      <c r="H10" s="25">
        <v>3</v>
      </c>
      <c r="I10" s="25"/>
      <c r="J10" s="25"/>
      <c r="K10" s="25"/>
      <c r="L10" s="25"/>
      <c r="M10" s="25"/>
      <c r="N10" s="18"/>
      <c r="O10" s="25">
        <v>3</v>
      </c>
      <c r="P10" s="25"/>
      <c r="Q10" s="25"/>
      <c r="R10" s="25"/>
      <c r="S10" s="25"/>
      <c r="T10" s="25"/>
      <c r="U10" s="18"/>
      <c r="V10" s="25">
        <v>3</v>
      </c>
      <c r="W10" s="25"/>
      <c r="X10" s="25"/>
      <c r="Y10" s="25"/>
      <c r="Z10" s="25"/>
      <c r="AA10" s="25"/>
    </row>
    <row r="11" spans="1:31" ht="21.75" customHeight="1" x14ac:dyDescent="0.2">
      <c r="A11" s="25">
        <v>4</v>
      </c>
      <c r="B11" s="25"/>
      <c r="C11" s="25"/>
      <c r="D11" s="25"/>
      <c r="E11" s="25"/>
      <c r="F11" s="25"/>
      <c r="G11" s="18"/>
      <c r="H11" s="25">
        <v>4</v>
      </c>
      <c r="I11" s="25"/>
      <c r="J11" s="25"/>
      <c r="K11" s="25"/>
      <c r="L11" s="25"/>
      <c r="M11" s="25"/>
      <c r="N11" s="18"/>
      <c r="O11" s="25">
        <v>4</v>
      </c>
      <c r="P11" s="25"/>
      <c r="Q11" s="25"/>
      <c r="R11" s="25"/>
      <c r="S11" s="25"/>
      <c r="T11" s="25"/>
      <c r="U11" s="18"/>
      <c r="V11" s="25">
        <v>4</v>
      </c>
      <c r="W11" s="25"/>
      <c r="X11" s="25"/>
      <c r="Y11" s="25"/>
      <c r="Z11" s="25"/>
      <c r="AA11" s="25"/>
    </row>
    <row r="12" spans="1:31" ht="21.75" customHeight="1" x14ac:dyDescent="0.2">
      <c r="A12" s="25">
        <v>5</v>
      </c>
      <c r="B12" s="25"/>
      <c r="C12" s="25"/>
      <c r="D12" s="25"/>
      <c r="E12" s="25"/>
      <c r="F12" s="25"/>
      <c r="G12" s="18"/>
      <c r="H12" s="25">
        <v>5</v>
      </c>
      <c r="I12" s="25"/>
      <c r="J12" s="25"/>
      <c r="K12" s="25"/>
      <c r="L12" s="25"/>
      <c r="M12" s="25"/>
      <c r="N12" s="18"/>
      <c r="O12" s="25">
        <v>5</v>
      </c>
      <c r="P12" s="25"/>
      <c r="Q12" s="25"/>
      <c r="R12" s="25"/>
      <c r="S12" s="25"/>
      <c r="T12" s="25"/>
      <c r="U12" s="18"/>
      <c r="V12" s="25">
        <v>5</v>
      </c>
      <c r="W12" s="25"/>
      <c r="X12" s="25"/>
      <c r="Y12" s="25"/>
      <c r="Z12" s="25"/>
      <c r="AA12" s="25"/>
    </row>
    <row r="13" spans="1:31" ht="21.75" customHeight="1" x14ac:dyDescent="0.2">
      <c r="A13" s="25">
        <v>6</v>
      </c>
      <c r="B13" s="25"/>
      <c r="C13" s="25"/>
      <c r="D13" s="25"/>
      <c r="E13" s="25"/>
      <c r="F13" s="25"/>
      <c r="G13" s="18"/>
      <c r="H13" s="25">
        <v>6</v>
      </c>
      <c r="I13" s="25"/>
      <c r="J13" s="25"/>
      <c r="K13" s="25"/>
      <c r="L13" s="25"/>
      <c r="M13" s="25"/>
      <c r="N13" s="18"/>
      <c r="O13" s="25">
        <v>6</v>
      </c>
      <c r="P13" s="25"/>
      <c r="Q13" s="25"/>
      <c r="R13" s="25"/>
      <c r="S13" s="25"/>
      <c r="T13" s="25"/>
      <c r="U13" s="18"/>
      <c r="V13" s="25">
        <v>6</v>
      </c>
      <c r="W13" s="25"/>
      <c r="X13" s="25"/>
      <c r="Y13" s="25"/>
      <c r="Z13" s="25"/>
      <c r="AA13" s="25"/>
    </row>
    <row r="14" spans="1:31" ht="21.75" customHeight="1" x14ac:dyDescent="0.2">
      <c r="A14" s="181" t="s">
        <v>178</v>
      </c>
      <c r="B14" s="181"/>
      <c r="C14" s="181"/>
      <c r="D14" s="181"/>
      <c r="E14" s="181"/>
      <c r="F14" s="26"/>
      <c r="G14" s="23"/>
      <c r="H14" s="182" t="s">
        <v>178</v>
      </c>
      <c r="I14" s="183"/>
      <c r="J14" s="183"/>
      <c r="K14" s="183"/>
      <c r="L14" s="184"/>
      <c r="M14" s="26"/>
      <c r="N14" s="23"/>
      <c r="O14" s="181" t="s">
        <v>178</v>
      </c>
      <c r="P14" s="181"/>
      <c r="Q14" s="181"/>
      <c r="R14" s="181"/>
      <c r="S14" s="181"/>
      <c r="T14" s="26"/>
      <c r="U14" s="23"/>
      <c r="V14" s="181" t="s">
        <v>178</v>
      </c>
      <c r="W14" s="181"/>
      <c r="X14" s="181"/>
      <c r="Y14" s="181"/>
      <c r="Z14" s="181"/>
      <c r="AA14" s="26"/>
    </row>
    <row r="15" spans="1:31" ht="21.75" customHeight="1" x14ac:dyDescent="0.2">
      <c r="A15" s="187">
        <v>10</v>
      </c>
      <c r="B15" s="187"/>
      <c r="C15" s="187"/>
      <c r="D15" s="187">
        <v>9</v>
      </c>
      <c r="E15" s="187"/>
      <c r="F15" s="187"/>
      <c r="G15" s="23"/>
      <c r="H15" s="188">
        <v>10</v>
      </c>
      <c r="I15" s="189"/>
      <c r="J15" s="190"/>
      <c r="K15" s="188">
        <v>9</v>
      </c>
      <c r="L15" s="189"/>
      <c r="M15" s="190"/>
      <c r="N15" s="23"/>
      <c r="O15" s="187">
        <v>10</v>
      </c>
      <c r="P15" s="187"/>
      <c r="Q15" s="187"/>
      <c r="R15" s="187">
        <v>9</v>
      </c>
      <c r="S15" s="187"/>
      <c r="T15" s="187"/>
      <c r="U15" s="23"/>
      <c r="V15" s="187">
        <v>10</v>
      </c>
      <c r="W15" s="187"/>
      <c r="X15" s="187"/>
      <c r="Y15" s="187">
        <v>9</v>
      </c>
      <c r="Z15" s="187"/>
      <c r="AA15" s="187"/>
    </row>
    <row r="16" spans="1:31" ht="21.75" customHeight="1" x14ac:dyDescent="0.2">
      <c r="A16" s="187"/>
      <c r="B16" s="187"/>
      <c r="C16" s="187"/>
      <c r="D16" s="187"/>
      <c r="E16" s="187"/>
      <c r="F16" s="187"/>
      <c r="G16" s="23"/>
      <c r="H16" s="188"/>
      <c r="I16" s="189"/>
      <c r="J16" s="190"/>
      <c r="K16" s="188"/>
      <c r="L16" s="189"/>
      <c r="M16" s="190"/>
      <c r="N16" s="23"/>
      <c r="O16" s="187"/>
      <c r="P16" s="187"/>
      <c r="Q16" s="187"/>
      <c r="R16" s="187"/>
      <c r="S16" s="187"/>
      <c r="T16" s="187"/>
      <c r="U16" s="23"/>
      <c r="V16" s="187"/>
      <c r="W16" s="187"/>
      <c r="X16" s="187"/>
      <c r="Y16" s="187"/>
      <c r="Z16" s="187"/>
      <c r="AA16" s="187"/>
    </row>
    <row r="17" spans="1:27" ht="21.75" customHeight="1" x14ac:dyDescent="0.2">
      <c r="A17" s="191" t="s">
        <v>144</v>
      </c>
      <c r="B17" s="191"/>
      <c r="C17" s="191"/>
      <c r="D17" s="191" t="s">
        <v>143</v>
      </c>
      <c r="E17" s="191"/>
      <c r="F17" s="191"/>
      <c r="G17" s="23"/>
      <c r="H17" s="192" t="s">
        <v>144</v>
      </c>
      <c r="I17" s="193"/>
      <c r="J17" s="194"/>
      <c r="K17" s="192" t="s">
        <v>143</v>
      </c>
      <c r="L17" s="193"/>
      <c r="M17" s="194"/>
      <c r="N17" s="23"/>
      <c r="O17" s="191" t="s">
        <v>144</v>
      </c>
      <c r="P17" s="191"/>
      <c r="Q17" s="191"/>
      <c r="R17" s="191" t="s">
        <v>143</v>
      </c>
      <c r="S17" s="191"/>
      <c r="T17" s="191"/>
      <c r="U17" s="23"/>
      <c r="V17" s="191" t="s">
        <v>144</v>
      </c>
      <c r="W17" s="191"/>
      <c r="X17" s="191"/>
      <c r="Y17" s="191" t="s">
        <v>143</v>
      </c>
      <c r="Z17" s="191"/>
      <c r="AA17" s="191"/>
    </row>
    <row r="18" spans="1:27" ht="21.75" customHeight="1" x14ac:dyDescent="0.2">
      <c r="A18" s="191"/>
      <c r="B18" s="191"/>
      <c r="C18" s="191"/>
      <c r="D18" s="191"/>
      <c r="E18" s="191"/>
      <c r="F18" s="191"/>
      <c r="G18" s="23"/>
      <c r="H18" s="195"/>
      <c r="I18" s="196"/>
      <c r="J18" s="197"/>
      <c r="K18" s="195"/>
      <c r="L18" s="196"/>
      <c r="M18" s="197"/>
      <c r="N18" s="23"/>
      <c r="O18" s="191"/>
      <c r="P18" s="191"/>
      <c r="Q18" s="191"/>
      <c r="R18" s="191"/>
      <c r="S18" s="191"/>
      <c r="T18" s="191"/>
      <c r="U18" s="23"/>
      <c r="V18" s="191"/>
      <c r="W18" s="191"/>
      <c r="X18" s="191"/>
      <c r="Y18" s="191"/>
      <c r="Z18" s="191"/>
      <c r="AA18" s="191"/>
    </row>
    <row r="19" spans="1:27" ht="21.75" customHeight="1" x14ac:dyDescent="0.2">
      <c r="A19" s="191"/>
      <c r="B19" s="191"/>
      <c r="C19" s="191"/>
      <c r="D19" s="191"/>
      <c r="E19" s="191"/>
      <c r="F19" s="191"/>
      <c r="G19" s="23"/>
      <c r="H19" s="198"/>
      <c r="I19" s="199"/>
      <c r="J19" s="200"/>
      <c r="K19" s="198"/>
      <c r="L19" s="199"/>
      <c r="M19" s="200"/>
      <c r="N19" s="23"/>
      <c r="O19" s="191"/>
      <c r="P19" s="191"/>
      <c r="Q19" s="191"/>
      <c r="R19" s="191"/>
      <c r="S19" s="191"/>
      <c r="T19" s="191"/>
      <c r="U19" s="23"/>
      <c r="V19" s="191"/>
      <c r="W19" s="191"/>
      <c r="X19" s="191"/>
      <c r="Y19" s="191"/>
      <c r="Z19" s="191"/>
      <c r="AA19" s="191"/>
    </row>
    <row r="20" spans="1:27" ht="21.75" customHeight="1" x14ac:dyDescent="0.2"/>
    <row r="21" spans="1:27" ht="21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 t="str">
        <f>Feuil1!D6</f>
        <v>2ème étape Challenge CHAIRMARTIN</v>
      </c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7"/>
    </row>
    <row r="22" spans="1:27" ht="21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</row>
    <row r="23" spans="1:2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</row>
  </sheetData>
  <mergeCells count="79">
    <mergeCell ref="V17:X19"/>
    <mergeCell ref="Y17:AA19"/>
    <mergeCell ref="A21:N22"/>
    <mergeCell ref="O21:AA22"/>
    <mergeCell ref="A23:AA23"/>
    <mergeCell ref="A17:C19"/>
    <mergeCell ref="D17:F19"/>
    <mergeCell ref="H17:J19"/>
    <mergeCell ref="K17:M19"/>
    <mergeCell ref="O17:Q19"/>
    <mergeCell ref="R17:T19"/>
    <mergeCell ref="V15:X15"/>
    <mergeCell ref="Y15:AA15"/>
    <mergeCell ref="A16:C16"/>
    <mergeCell ref="D16:F16"/>
    <mergeCell ref="H16:J16"/>
    <mergeCell ref="K16:M16"/>
    <mergeCell ref="O16:Q16"/>
    <mergeCell ref="R16:T16"/>
    <mergeCell ref="V16:X16"/>
    <mergeCell ref="Y16:AA16"/>
    <mergeCell ref="A15:C15"/>
    <mergeCell ref="D15:F15"/>
    <mergeCell ref="H15:J15"/>
    <mergeCell ref="K15:M15"/>
    <mergeCell ref="O15:Q15"/>
    <mergeCell ref="R15:T15"/>
    <mergeCell ref="V6:V7"/>
    <mergeCell ref="W6:Y6"/>
    <mergeCell ref="Z6:Z7"/>
    <mergeCell ref="AA6:AA7"/>
    <mergeCell ref="A14:E14"/>
    <mergeCell ref="H14:L14"/>
    <mergeCell ref="O14:S14"/>
    <mergeCell ref="V14:Z14"/>
    <mergeCell ref="L6:L7"/>
    <mergeCell ref="M6:M7"/>
    <mergeCell ref="O6:O7"/>
    <mergeCell ref="P6:R6"/>
    <mergeCell ref="S6:S7"/>
    <mergeCell ref="T6:T7"/>
    <mergeCell ref="A6:A7"/>
    <mergeCell ref="B6:D6"/>
    <mergeCell ref="E6:E7"/>
    <mergeCell ref="F6:F7"/>
    <mergeCell ref="H6:H7"/>
    <mergeCell ref="I6:K6"/>
    <mergeCell ref="O5:P5"/>
    <mergeCell ref="L5:M5"/>
    <mergeCell ref="Q5:R5"/>
    <mergeCell ref="S5:T5"/>
    <mergeCell ref="V5:W5"/>
    <mergeCell ref="X5:Y5"/>
    <mergeCell ref="Z5:AA5"/>
    <mergeCell ref="A5:B5"/>
    <mergeCell ref="C5:D5"/>
    <mergeCell ref="E5:F5"/>
    <mergeCell ref="H5:I5"/>
    <mergeCell ref="J5:K5"/>
    <mergeCell ref="V3:W3"/>
    <mergeCell ref="X3:AA3"/>
    <mergeCell ref="A4:B4"/>
    <mergeCell ref="H4:I4"/>
    <mergeCell ref="O4:P4"/>
    <mergeCell ref="V4:W4"/>
    <mergeCell ref="A3:B3"/>
    <mergeCell ref="C3:G3"/>
    <mergeCell ref="H3:I3"/>
    <mergeCell ref="J3:N3"/>
    <mergeCell ref="O3:P3"/>
    <mergeCell ref="Q3:U3"/>
    <mergeCell ref="B1:F1"/>
    <mergeCell ref="I1:M1"/>
    <mergeCell ref="P1:T1"/>
    <mergeCell ref="W1:AA1"/>
    <mergeCell ref="B2:F2"/>
    <mergeCell ref="I2:M2"/>
    <mergeCell ref="P2:T2"/>
    <mergeCell ref="W2:AA2"/>
  </mergeCells>
  <pageMargins left="0.25" right="0.25" top="0.75" bottom="0.75" header="0.3" footer="0.3"/>
  <pageSetup paperSize="9" orientation="landscape" r:id="rId1"/>
  <drawing r:id="rId2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4AF8E-E8B9-4AF4-A5A6-F09CD117D8BB}">
  <sheetPr codeName="Feuil106"/>
  <dimension ref="A1:AE23"/>
  <sheetViews>
    <sheetView workbookViewId="0">
      <selection activeCell="A23" sqref="A23:AA23"/>
    </sheetView>
  </sheetViews>
  <sheetFormatPr baseColWidth="10" defaultRowHeight="12.75" x14ac:dyDescent="0.2"/>
  <cols>
    <col min="1" max="1" width="4.5703125" style="1" customWidth="1"/>
    <col min="2" max="6" width="5.85546875" style="1" customWidth="1"/>
    <col min="7" max="7" width="2.140625" style="1" customWidth="1"/>
    <col min="8" max="8" width="4.5703125" style="1" customWidth="1"/>
    <col min="9" max="13" width="5.85546875" style="1" customWidth="1"/>
    <col min="14" max="14" width="2.140625" style="1" customWidth="1"/>
    <col min="15" max="15" width="4.5703125" style="1" customWidth="1"/>
    <col min="16" max="20" width="5.85546875" style="1" customWidth="1"/>
    <col min="21" max="21" width="2.140625" style="1" customWidth="1"/>
    <col min="22" max="22" width="4.5703125" style="1" customWidth="1"/>
    <col min="23" max="27" width="5.85546875" style="1" customWidth="1"/>
    <col min="28" max="30" width="11.42578125" style="1"/>
    <col min="31" max="31" width="21.85546875" style="1" customWidth="1"/>
    <col min="32" max="16384" width="11.42578125" style="1"/>
  </cols>
  <sheetData>
    <row r="1" spans="1:31" ht="21.75" customHeight="1" x14ac:dyDescent="0.2">
      <c r="A1" s="101" t="s">
        <v>130</v>
      </c>
      <c r="B1" s="170" t="e">
        <f>VLOOKUP(C4,Liste!B:K,2,FALSE)</f>
        <v>#N/A</v>
      </c>
      <c r="C1" s="170"/>
      <c r="D1" s="170"/>
      <c r="E1" s="170"/>
      <c r="F1" s="170"/>
      <c r="G1" s="18"/>
      <c r="H1" s="101" t="s">
        <v>130</v>
      </c>
      <c r="I1" s="170" t="e">
        <f>VLOOKUP(J4,Liste!B:C,2,FALSE)</f>
        <v>#N/A</v>
      </c>
      <c r="J1" s="170"/>
      <c r="K1" s="170"/>
      <c r="L1" s="170"/>
      <c r="M1" s="170"/>
      <c r="N1" s="19"/>
      <c r="O1" s="101" t="s">
        <v>130</v>
      </c>
      <c r="P1" s="170" t="e">
        <f>VLOOKUP(Q4,Liste!B:C,2,FALSE)</f>
        <v>#N/A</v>
      </c>
      <c r="Q1" s="170"/>
      <c r="R1" s="170"/>
      <c r="S1" s="170"/>
      <c r="T1" s="170"/>
      <c r="U1" s="19"/>
      <c r="V1" s="101" t="s">
        <v>130</v>
      </c>
      <c r="W1" s="170" t="e">
        <f>VLOOKUP(X4,Liste!B:C,2,FALSE)</f>
        <v>#N/A</v>
      </c>
      <c r="X1" s="170"/>
      <c r="Y1" s="170"/>
      <c r="Z1" s="170"/>
      <c r="AA1" s="170"/>
    </row>
    <row r="2" spans="1:31" ht="21.75" customHeight="1" x14ac:dyDescent="0.2">
      <c r="A2" s="101" t="s">
        <v>30</v>
      </c>
      <c r="B2" s="170" t="e">
        <f>VLOOKUP(C4,Liste!B:D,3,FALSE)</f>
        <v>#N/A</v>
      </c>
      <c r="C2" s="170"/>
      <c r="D2" s="170"/>
      <c r="E2" s="170"/>
      <c r="F2" s="170"/>
      <c r="G2" s="18"/>
      <c r="H2" s="101" t="s">
        <v>30</v>
      </c>
      <c r="I2" s="170" t="e">
        <f>VLOOKUP(J4,Liste!B:D,3,FALSE)</f>
        <v>#N/A</v>
      </c>
      <c r="J2" s="170"/>
      <c r="K2" s="170"/>
      <c r="L2" s="170"/>
      <c r="M2" s="170"/>
      <c r="N2" s="19"/>
      <c r="O2" s="101" t="s">
        <v>30</v>
      </c>
      <c r="P2" s="170" t="e">
        <f>VLOOKUP(Q4,Liste!B:D,3,FALSE)</f>
        <v>#N/A</v>
      </c>
      <c r="Q2" s="170"/>
      <c r="R2" s="170"/>
      <c r="S2" s="170"/>
      <c r="T2" s="170"/>
      <c r="U2" s="19"/>
      <c r="V2" s="101" t="s">
        <v>30</v>
      </c>
      <c r="W2" s="170" t="e">
        <f>VLOOKUP(X4,Liste!B:D,3,FALSE)</f>
        <v>#N/A</v>
      </c>
      <c r="X2" s="170"/>
      <c r="Y2" s="170"/>
      <c r="Z2" s="170"/>
      <c r="AA2" s="170"/>
    </row>
    <row r="3" spans="1:31" ht="21.75" customHeight="1" x14ac:dyDescent="0.2">
      <c r="A3" s="171" t="s">
        <v>131</v>
      </c>
      <c r="B3" s="171"/>
      <c r="C3" s="170" t="e">
        <f>VLOOKUP(C4,Liste!B:K,5,FALSE)</f>
        <v>#N/A</v>
      </c>
      <c r="D3" s="170"/>
      <c r="E3" s="170"/>
      <c r="F3" s="170"/>
      <c r="G3" s="170"/>
      <c r="H3" s="171" t="s">
        <v>131</v>
      </c>
      <c r="I3" s="171"/>
      <c r="J3" s="170" t="e">
        <f>VLOOKUP(J4,Liste!B:K,5,FALSE)</f>
        <v>#N/A</v>
      </c>
      <c r="K3" s="170"/>
      <c r="L3" s="170"/>
      <c r="M3" s="170"/>
      <c r="N3" s="170"/>
      <c r="O3" s="171" t="s">
        <v>131</v>
      </c>
      <c r="P3" s="171"/>
      <c r="Q3" s="170" t="e">
        <f>VLOOKUP(Q4,Liste!B:F,5,FALSE)</f>
        <v>#N/A</v>
      </c>
      <c r="R3" s="170"/>
      <c r="S3" s="170"/>
      <c r="T3" s="170"/>
      <c r="U3" s="170"/>
      <c r="V3" s="171" t="s">
        <v>131</v>
      </c>
      <c r="W3" s="171"/>
      <c r="X3" s="170" t="e">
        <f>VLOOKUP(X4,Liste!B:F,5,FALSE)</f>
        <v>#N/A</v>
      </c>
      <c r="Y3" s="170"/>
      <c r="Z3" s="170"/>
      <c r="AA3" s="170"/>
      <c r="AB3" s="20"/>
    </row>
    <row r="4" spans="1:31" ht="21.75" customHeight="1" x14ac:dyDescent="0.2">
      <c r="A4" s="171" t="s">
        <v>132</v>
      </c>
      <c r="B4" s="171"/>
      <c r="C4" s="21" t="str">
        <f>Feuil1!B15</f>
        <v>1E</v>
      </c>
      <c r="D4" s="18"/>
      <c r="E4" s="18"/>
      <c r="F4" s="18"/>
      <c r="G4" s="18"/>
      <c r="H4" s="171" t="s">
        <v>132</v>
      </c>
      <c r="I4" s="171"/>
      <c r="J4" s="21" t="str">
        <f>Feuil1!B16</f>
        <v>1F</v>
      </c>
      <c r="K4" s="18"/>
      <c r="L4" s="18"/>
      <c r="M4" s="18"/>
      <c r="N4" s="18"/>
      <c r="O4" s="171" t="s">
        <v>132</v>
      </c>
      <c r="P4" s="171"/>
      <c r="Q4" s="21" t="str">
        <f>Feuil1!B17</f>
        <v>1G</v>
      </c>
      <c r="R4" s="18"/>
      <c r="S4" s="18"/>
      <c r="T4" s="18"/>
      <c r="U4" s="18"/>
      <c r="V4" s="171" t="s">
        <v>132</v>
      </c>
      <c r="W4" s="171"/>
      <c r="X4" s="21" t="str">
        <f>Feuil1!B18</f>
        <v>1H</v>
      </c>
      <c r="Y4" s="18"/>
      <c r="Z4" s="18"/>
      <c r="AA4" s="18"/>
      <c r="AE4" s="22"/>
    </row>
    <row r="5" spans="1:31" ht="21.75" customHeight="1" x14ac:dyDescent="0.2">
      <c r="A5" s="172" t="str">
        <f>Feuil1!D4</f>
        <v>2ème Tir</v>
      </c>
      <c r="B5" s="172"/>
      <c r="C5" s="163" t="s">
        <v>175</v>
      </c>
      <c r="D5" s="163"/>
      <c r="E5" s="173" t="e">
        <f>VLOOKUP(C4,Liste!B:K,4,FALSE)</f>
        <v>#N/A</v>
      </c>
      <c r="F5" s="173"/>
      <c r="G5" s="23"/>
      <c r="H5" s="172" t="str">
        <f>Feuil1!D4</f>
        <v>2ème Tir</v>
      </c>
      <c r="I5" s="172"/>
      <c r="J5" s="163" t="s">
        <v>175</v>
      </c>
      <c r="K5" s="163"/>
      <c r="L5" s="173" t="e">
        <f>VLOOKUP(J4,Liste!B:K,4,FALSE)</f>
        <v>#N/A</v>
      </c>
      <c r="M5" s="173"/>
      <c r="N5" s="23"/>
      <c r="O5" s="172" t="str">
        <f>Feuil1!D4</f>
        <v>2ème Tir</v>
      </c>
      <c r="P5" s="172"/>
      <c r="Q5" s="163" t="s">
        <v>175</v>
      </c>
      <c r="R5" s="163"/>
      <c r="S5" s="173" t="e">
        <f>VLOOKUP(Q4,Liste!B:E,4,FALSE)</f>
        <v>#N/A</v>
      </c>
      <c r="T5" s="173"/>
      <c r="U5" s="23"/>
      <c r="V5" s="172" t="str">
        <f>Feuil1!D4</f>
        <v>2ème Tir</v>
      </c>
      <c r="W5" s="172"/>
      <c r="X5" s="163" t="s">
        <v>175</v>
      </c>
      <c r="Y5" s="163"/>
      <c r="Z5" s="173" t="e">
        <f>VLOOKUP(X4,Liste!B:E,4,FALSE)</f>
        <v>#N/A</v>
      </c>
      <c r="AA5" s="173"/>
    </row>
    <row r="6" spans="1:31" ht="21.75" customHeight="1" x14ac:dyDescent="0.2">
      <c r="A6" s="180" t="s">
        <v>176</v>
      </c>
      <c r="B6" s="174" t="s">
        <v>177</v>
      </c>
      <c r="C6" s="174"/>
      <c r="D6" s="174"/>
      <c r="E6" s="174" t="s">
        <v>138</v>
      </c>
      <c r="F6" s="174" t="s">
        <v>139</v>
      </c>
      <c r="G6" s="18"/>
      <c r="H6" s="175" t="str">
        <f>A6</f>
        <v>N°</v>
      </c>
      <c r="I6" s="177" t="str">
        <f>B6</f>
        <v>Points par flèches</v>
      </c>
      <c r="J6" s="178"/>
      <c r="K6" s="179"/>
      <c r="L6" s="185" t="s">
        <v>138</v>
      </c>
      <c r="M6" s="185" t="s">
        <v>139</v>
      </c>
      <c r="N6" s="18"/>
      <c r="O6" s="180" t="s">
        <v>176</v>
      </c>
      <c r="P6" s="174" t="s">
        <v>177</v>
      </c>
      <c r="Q6" s="174"/>
      <c r="R6" s="174"/>
      <c r="S6" s="174" t="s">
        <v>138</v>
      </c>
      <c r="T6" s="174" t="s">
        <v>139</v>
      </c>
      <c r="U6" s="18"/>
      <c r="V6" s="180" t="str">
        <f>O6</f>
        <v>N°</v>
      </c>
      <c r="W6" s="174" t="str">
        <f>P6</f>
        <v>Points par flèches</v>
      </c>
      <c r="X6" s="174"/>
      <c r="Y6" s="174"/>
      <c r="Z6" s="174" t="s">
        <v>138</v>
      </c>
      <c r="AA6" s="174" t="s">
        <v>139</v>
      </c>
    </row>
    <row r="7" spans="1:31" ht="21.75" customHeight="1" x14ac:dyDescent="0.2">
      <c r="A7" s="180"/>
      <c r="B7" s="102">
        <v>1</v>
      </c>
      <c r="C7" s="102">
        <v>2</v>
      </c>
      <c r="D7" s="102">
        <v>3</v>
      </c>
      <c r="E7" s="174"/>
      <c r="F7" s="174"/>
      <c r="G7" s="18"/>
      <c r="H7" s="176"/>
      <c r="I7" s="102">
        <v>1</v>
      </c>
      <c r="J7" s="102">
        <v>2</v>
      </c>
      <c r="K7" s="102">
        <v>3</v>
      </c>
      <c r="L7" s="186"/>
      <c r="M7" s="186"/>
      <c r="N7" s="18"/>
      <c r="O7" s="180"/>
      <c r="P7" s="102">
        <v>1</v>
      </c>
      <c r="Q7" s="102">
        <v>2</v>
      </c>
      <c r="R7" s="102">
        <v>3</v>
      </c>
      <c r="S7" s="174"/>
      <c r="T7" s="174"/>
      <c r="U7" s="18"/>
      <c r="V7" s="180"/>
      <c r="W7" s="102">
        <v>1</v>
      </c>
      <c r="X7" s="102">
        <v>2</v>
      </c>
      <c r="Y7" s="102">
        <v>3</v>
      </c>
      <c r="Z7" s="174"/>
      <c r="AA7" s="174"/>
    </row>
    <row r="8" spans="1:31" ht="21.75" customHeight="1" x14ac:dyDescent="0.2">
      <c r="A8" s="25">
        <v>1</v>
      </c>
      <c r="B8" s="25"/>
      <c r="C8" s="25"/>
      <c r="D8" s="25"/>
      <c r="E8" s="25"/>
      <c r="F8" s="25"/>
      <c r="G8" s="18"/>
      <c r="H8" s="25">
        <v>1</v>
      </c>
      <c r="I8" s="25"/>
      <c r="J8" s="25"/>
      <c r="K8" s="25"/>
      <c r="L8" s="25"/>
      <c r="M8" s="25"/>
      <c r="N8" s="18"/>
      <c r="O8" s="25">
        <v>1</v>
      </c>
      <c r="P8" s="25"/>
      <c r="Q8" s="25"/>
      <c r="R8" s="25"/>
      <c r="S8" s="25"/>
      <c r="T8" s="25"/>
      <c r="U8" s="18"/>
      <c r="V8" s="25">
        <v>1</v>
      </c>
      <c r="W8" s="25"/>
      <c r="X8" s="25"/>
      <c r="Y8" s="25"/>
      <c r="Z8" s="25"/>
      <c r="AA8" s="25"/>
    </row>
    <row r="9" spans="1:31" ht="21.75" customHeight="1" x14ac:dyDescent="0.3">
      <c r="A9" s="25">
        <v>2</v>
      </c>
      <c r="B9" s="25"/>
      <c r="C9" s="25"/>
      <c r="D9" s="25"/>
      <c r="E9" s="25"/>
      <c r="F9" s="25"/>
      <c r="G9" s="18"/>
      <c r="H9" s="25">
        <v>2</v>
      </c>
      <c r="I9" s="25"/>
      <c r="J9" s="25"/>
      <c r="K9" s="25"/>
      <c r="L9" s="25"/>
      <c r="M9" s="25"/>
      <c r="N9" s="18"/>
      <c r="O9" s="25">
        <v>2</v>
      </c>
      <c r="P9" s="25"/>
      <c r="Q9" s="25"/>
      <c r="R9" s="25"/>
      <c r="S9" s="25"/>
      <c r="T9" s="25"/>
      <c r="U9" s="18"/>
      <c r="V9" s="25">
        <v>2</v>
      </c>
      <c r="W9" s="25"/>
      <c r="X9" s="25"/>
      <c r="Y9" s="25"/>
      <c r="Z9" s="25"/>
      <c r="AA9" s="25"/>
      <c r="AE9" s="9"/>
    </row>
    <row r="10" spans="1:31" ht="21.75" customHeight="1" x14ac:dyDescent="0.2">
      <c r="A10" s="25">
        <v>3</v>
      </c>
      <c r="B10" s="25"/>
      <c r="C10" s="25"/>
      <c r="D10" s="25"/>
      <c r="E10" s="25"/>
      <c r="F10" s="25"/>
      <c r="G10" s="18"/>
      <c r="H10" s="25">
        <v>3</v>
      </c>
      <c r="I10" s="25"/>
      <c r="J10" s="25"/>
      <c r="K10" s="25"/>
      <c r="L10" s="25"/>
      <c r="M10" s="25"/>
      <c r="N10" s="18"/>
      <c r="O10" s="25">
        <v>3</v>
      </c>
      <c r="P10" s="25"/>
      <c r="Q10" s="25"/>
      <c r="R10" s="25"/>
      <c r="S10" s="25"/>
      <c r="T10" s="25"/>
      <c r="U10" s="18"/>
      <c r="V10" s="25">
        <v>3</v>
      </c>
      <c r="W10" s="25"/>
      <c r="X10" s="25"/>
      <c r="Y10" s="25"/>
      <c r="Z10" s="25"/>
      <c r="AA10" s="25"/>
    </row>
    <row r="11" spans="1:31" ht="21.75" customHeight="1" x14ac:dyDescent="0.2">
      <c r="A11" s="25">
        <v>4</v>
      </c>
      <c r="B11" s="25"/>
      <c r="C11" s="25"/>
      <c r="D11" s="25"/>
      <c r="E11" s="25"/>
      <c r="F11" s="25"/>
      <c r="G11" s="18"/>
      <c r="H11" s="25">
        <v>4</v>
      </c>
      <c r="I11" s="25"/>
      <c r="J11" s="25"/>
      <c r="K11" s="25"/>
      <c r="L11" s="25"/>
      <c r="M11" s="25"/>
      <c r="N11" s="18"/>
      <c r="O11" s="25">
        <v>4</v>
      </c>
      <c r="P11" s="25"/>
      <c r="Q11" s="25"/>
      <c r="R11" s="25"/>
      <c r="S11" s="25"/>
      <c r="T11" s="25"/>
      <c r="U11" s="18"/>
      <c r="V11" s="25">
        <v>4</v>
      </c>
      <c r="W11" s="25"/>
      <c r="X11" s="25"/>
      <c r="Y11" s="25"/>
      <c r="Z11" s="25"/>
      <c r="AA11" s="25"/>
    </row>
    <row r="12" spans="1:31" ht="21.75" customHeight="1" x14ac:dyDescent="0.2">
      <c r="A12" s="25">
        <v>5</v>
      </c>
      <c r="B12" s="25"/>
      <c r="C12" s="25"/>
      <c r="D12" s="25"/>
      <c r="E12" s="25"/>
      <c r="F12" s="25"/>
      <c r="G12" s="18"/>
      <c r="H12" s="25">
        <v>5</v>
      </c>
      <c r="I12" s="25"/>
      <c r="J12" s="25"/>
      <c r="K12" s="25"/>
      <c r="L12" s="25"/>
      <c r="M12" s="25"/>
      <c r="N12" s="18"/>
      <c r="O12" s="25">
        <v>5</v>
      </c>
      <c r="P12" s="25"/>
      <c r="Q12" s="25"/>
      <c r="R12" s="25"/>
      <c r="S12" s="25"/>
      <c r="T12" s="25"/>
      <c r="U12" s="18"/>
      <c r="V12" s="25">
        <v>5</v>
      </c>
      <c r="W12" s="25"/>
      <c r="X12" s="25"/>
      <c r="Y12" s="25"/>
      <c r="Z12" s="25"/>
      <c r="AA12" s="25"/>
    </row>
    <row r="13" spans="1:31" ht="21.75" customHeight="1" x14ac:dyDescent="0.2">
      <c r="A13" s="25">
        <v>6</v>
      </c>
      <c r="B13" s="25"/>
      <c r="C13" s="25"/>
      <c r="D13" s="25"/>
      <c r="E13" s="25"/>
      <c r="F13" s="25"/>
      <c r="G13" s="18"/>
      <c r="H13" s="25">
        <v>6</v>
      </c>
      <c r="I13" s="25"/>
      <c r="J13" s="25"/>
      <c r="K13" s="25"/>
      <c r="L13" s="25"/>
      <c r="M13" s="25"/>
      <c r="N13" s="18"/>
      <c r="O13" s="25">
        <v>6</v>
      </c>
      <c r="P13" s="25"/>
      <c r="Q13" s="25"/>
      <c r="R13" s="25"/>
      <c r="S13" s="25"/>
      <c r="T13" s="25"/>
      <c r="U13" s="18"/>
      <c r="V13" s="25">
        <v>6</v>
      </c>
      <c r="W13" s="25"/>
      <c r="X13" s="25"/>
      <c r="Y13" s="25"/>
      <c r="Z13" s="25"/>
      <c r="AA13" s="25"/>
    </row>
    <row r="14" spans="1:31" ht="21.75" customHeight="1" x14ac:dyDescent="0.2">
      <c r="A14" s="181" t="s">
        <v>178</v>
      </c>
      <c r="B14" s="181"/>
      <c r="C14" s="181"/>
      <c r="D14" s="181"/>
      <c r="E14" s="181"/>
      <c r="F14" s="26"/>
      <c r="G14" s="23"/>
      <c r="H14" s="182" t="s">
        <v>178</v>
      </c>
      <c r="I14" s="183"/>
      <c r="J14" s="183"/>
      <c r="K14" s="183"/>
      <c r="L14" s="184"/>
      <c r="M14" s="26"/>
      <c r="N14" s="23"/>
      <c r="O14" s="181" t="s">
        <v>178</v>
      </c>
      <c r="P14" s="181"/>
      <c r="Q14" s="181"/>
      <c r="R14" s="181"/>
      <c r="S14" s="181"/>
      <c r="T14" s="26"/>
      <c r="U14" s="23"/>
      <c r="V14" s="181" t="s">
        <v>178</v>
      </c>
      <c r="W14" s="181"/>
      <c r="X14" s="181"/>
      <c r="Y14" s="181"/>
      <c r="Z14" s="181"/>
      <c r="AA14" s="26"/>
    </row>
    <row r="15" spans="1:31" ht="21.75" customHeight="1" x14ac:dyDescent="0.2">
      <c r="A15" s="187">
        <v>10</v>
      </c>
      <c r="B15" s="187"/>
      <c r="C15" s="187"/>
      <c r="D15" s="187">
        <v>9</v>
      </c>
      <c r="E15" s="187"/>
      <c r="F15" s="187"/>
      <c r="G15" s="23"/>
      <c r="H15" s="188">
        <v>10</v>
      </c>
      <c r="I15" s="189"/>
      <c r="J15" s="190"/>
      <c r="K15" s="188">
        <v>9</v>
      </c>
      <c r="L15" s="189"/>
      <c r="M15" s="190"/>
      <c r="N15" s="23"/>
      <c r="O15" s="187">
        <v>10</v>
      </c>
      <c r="P15" s="187"/>
      <c r="Q15" s="187"/>
      <c r="R15" s="187">
        <v>9</v>
      </c>
      <c r="S15" s="187"/>
      <c r="T15" s="187"/>
      <c r="U15" s="23"/>
      <c r="V15" s="187">
        <v>10</v>
      </c>
      <c r="W15" s="187"/>
      <c r="X15" s="187"/>
      <c r="Y15" s="187">
        <v>9</v>
      </c>
      <c r="Z15" s="187"/>
      <c r="AA15" s="187"/>
    </row>
    <row r="16" spans="1:31" ht="21.75" customHeight="1" x14ac:dyDescent="0.2">
      <c r="A16" s="187"/>
      <c r="B16" s="187"/>
      <c r="C16" s="187"/>
      <c r="D16" s="187"/>
      <c r="E16" s="187"/>
      <c r="F16" s="187"/>
      <c r="G16" s="23"/>
      <c r="H16" s="188"/>
      <c r="I16" s="189"/>
      <c r="J16" s="190"/>
      <c r="K16" s="188"/>
      <c r="L16" s="189"/>
      <c r="M16" s="190"/>
      <c r="N16" s="23"/>
      <c r="O16" s="187"/>
      <c r="P16" s="187"/>
      <c r="Q16" s="187"/>
      <c r="R16" s="187"/>
      <c r="S16" s="187"/>
      <c r="T16" s="187"/>
      <c r="U16" s="23"/>
      <c r="V16" s="187"/>
      <c r="W16" s="187"/>
      <c r="X16" s="187"/>
      <c r="Y16" s="187"/>
      <c r="Z16" s="187"/>
      <c r="AA16" s="187"/>
    </row>
    <row r="17" spans="1:27" ht="21.75" customHeight="1" x14ac:dyDescent="0.2">
      <c r="A17" s="191" t="s">
        <v>144</v>
      </c>
      <c r="B17" s="191"/>
      <c r="C17" s="191"/>
      <c r="D17" s="191" t="s">
        <v>143</v>
      </c>
      <c r="E17" s="191"/>
      <c r="F17" s="191"/>
      <c r="G17" s="23"/>
      <c r="H17" s="192" t="s">
        <v>144</v>
      </c>
      <c r="I17" s="193"/>
      <c r="J17" s="194"/>
      <c r="K17" s="192" t="s">
        <v>143</v>
      </c>
      <c r="L17" s="193"/>
      <c r="M17" s="194"/>
      <c r="N17" s="23"/>
      <c r="O17" s="191" t="s">
        <v>144</v>
      </c>
      <c r="P17" s="191"/>
      <c r="Q17" s="191"/>
      <c r="R17" s="191" t="s">
        <v>143</v>
      </c>
      <c r="S17" s="191"/>
      <c r="T17" s="191"/>
      <c r="U17" s="23"/>
      <c r="V17" s="191" t="s">
        <v>144</v>
      </c>
      <c r="W17" s="191"/>
      <c r="X17" s="191"/>
      <c r="Y17" s="191" t="s">
        <v>143</v>
      </c>
      <c r="Z17" s="191"/>
      <c r="AA17" s="191"/>
    </row>
    <row r="18" spans="1:27" ht="21.75" customHeight="1" x14ac:dyDescent="0.2">
      <c r="A18" s="191"/>
      <c r="B18" s="191"/>
      <c r="C18" s="191"/>
      <c r="D18" s="191"/>
      <c r="E18" s="191"/>
      <c r="F18" s="191"/>
      <c r="G18" s="23"/>
      <c r="H18" s="195"/>
      <c r="I18" s="196"/>
      <c r="J18" s="197"/>
      <c r="K18" s="195"/>
      <c r="L18" s="196"/>
      <c r="M18" s="197"/>
      <c r="N18" s="23"/>
      <c r="O18" s="191"/>
      <c r="P18" s="191"/>
      <c r="Q18" s="191"/>
      <c r="R18" s="191"/>
      <c r="S18" s="191"/>
      <c r="T18" s="191"/>
      <c r="U18" s="23"/>
      <c r="V18" s="191"/>
      <c r="W18" s="191"/>
      <c r="X18" s="191"/>
      <c r="Y18" s="191"/>
      <c r="Z18" s="191"/>
      <c r="AA18" s="191"/>
    </row>
    <row r="19" spans="1:27" ht="21.75" customHeight="1" x14ac:dyDescent="0.2">
      <c r="A19" s="191"/>
      <c r="B19" s="191"/>
      <c r="C19" s="191"/>
      <c r="D19" s="191"/>
      <c r="E19" s="191"/>
      <c r="F19" s="191"/>
      <c r="G19" s="23"/>
      <c r="H19" s="198"/>
      <c r="I19" s="199"/>
      <c r="J19" s="200"/>
      <c r="K19" s="198"/>
      <c r="L19" s="199"/>
      <c r="M19" s="200"/>
      <c r="N19" s="23"/>
      <c r="O19" s="191"/>
      <c r="P19" s="191"/>
      <c r="Q19" s="191"/>
      <c r="R19" s="191"/>
      <c r="S19" s="191"/>
      <c r="T19" s="191"/>
      <c r="U19" s="23"/>
      <c r="V19" s="191"/>
      <c r="W19" s="191"/>
      <c r="X19" s="191"/>
      <c r="Y19" s="191"/>
      <c r="Z19" s="191"/>
      <c r="AA19" s="191"/>
    </row>
    <row r="20" spans="1:27" ht="21.75" customHeight="1" x14ac:dyDescent="0.2"/>
    <row r="21" spans="1:27" ht="21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 t="str">
        <f>Feuil1!D6</f>
        <v>2ème étape Challenge CHAIRMARTIN</v>
      </c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7"/>
    </row>
    <row r="22" spans="1:27" ht="21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</row>
    <row r="23" spans="1:2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</row>
  </sheetData>
  <mergeCells count="79">
    <mergeCell ref="B1:F1"/>
    <mergeCell ref="I1:M1"/>
    <mergeCell ref="P1:T1"/>
    <mergeCell ref="W1:AA1"/>
    <mergeCell ref="B2:F2"/>
    <mergeCell ref="I2:M2"/>
    <mergeCell ref="P2:T2"/>
    <mergeCell ref="W2:AA2"/>
    <mergeCell ref="V3:W3"/>
    <mergeCell ref="X3:AA3"/>
    <mergeCell ref="A4:B4"/>
    <mergeCell ref="H4:I4"/>
    <mergeCell ref="O4:P4"/>
    <mergeCell ref="V4:W4"/>
    <mergeCell ref="A3:B3"/>
    <mergeCell ref="C3:G3"/>
    <mergeCell ref="H3:I3"/>
    <mergeCell ref="J3:N3"/>
    <mergeCell ref="O3:P3"/>
    <mergeCell ref="Q3:U3"/>
    <mergeCell ref="A5:B5"/>
    <mergeCell ref="C5:D5"/>
    <mergeCell ref="E5:F5"/>
    <mergeCell ref="H5:I5"/>
    <mergeCell ref="J5:K5"/>
    <mergeCell ref="Q5:R5"/>
    <mergeCell ref="S5:T5"/>
    <mergeCell ref="V5:W5"/>
    <mergeCell ref="X5:Y5"/>
    <mergeCell ref="Z5:AA5"/>
    <mergeCell ref="E6:E7"/>
    <mergeCell ref="F6:F7"/>
    <mergeCell ref="H6:H7"/>
    <mergeCell ref="I6:K6"/>
    <mergeCell ref="O5:P5"/>
    <mergeCell ref="L5:M5"/>
    <mergeCell ref="V6:V7"/>
    <mergeCell ref="W6:Y6"/>
    <mergeCell ref="Z6:Z7"/>
    <mergeCell ref="AA6:AA7"/>
    <mergeCell ref="A14:E14"/>
    <mergeCell ref="H14:L14"/>
    <mergeCell ref="O14:S14"/>
    <mergeCell ref="V14:Z14"/>
    <mergeCell ref="L6:L7"/>
    <mergeCell ref="M6:M7"/>
    <mergeCell ref="O6:O7"/>
    <mergeCell ref="P6:R6"/>
    <mergeCell ref="S6:S7"/>
    <mergeCell ref="T6:T7"/>
    <mergeCell ref="A6:A7"/>
    <mergeCell ref="B6:D6"/>
    <mergeCell ref="V15:X15"/>
    <mergeCell ref="Y15:AA15"/>
    <mergeCell ref="A16:C16"/>
    <mergeCell ref="D16:F16"/>
    <mergeCell ref="H16:J16"/>
    <mergeCell ref="K16:M16"/>
    <mergeCell ref="O16:Q16"/>
    <mergeCell ref="R16:T16"/>
    <mergeCell ref="V16:X16"/>
    <mergeCell ref="Y16:AA16"/>
    <mergeCell ref="A15:C15"/>
    <mergeCell ref="D15:F15"/>
    <mergeCell ref="H15:J15"/>
    <mergeCell ref="K15:M15"/>
    <mergeCell ref="O15:Q15"/>
    <mergeCell ref="R15:T15"/>
    <mergeCell ref="V17:X19"/>
    <mergeCell ref="Y17:AA19"/>
    <mergeCell ref="A21:N22"/>
    <mergeCell ref="O21:AA22"/>
    <mergeCell ref="A23:AA23"/>
    <mergeCell ref="A17:C19"/>
    <mergeCell ref="D17:F19"/>
    <mergeCell ref="H17:J19"/>
    <mergeCell ref="K17:M19"/>
    <mergeCell ref="O17:Q19"/>
    <mergeCell ref="R17:T19"/>
  </mergeCells>
  <pageMargins left="0.25" right="0.25" top="0.75" bottom="0.75" header="0.3" footer="0.3"/>
  <pageSetup paperSize="9" orientation="landscape" r:id="rId1"/>
  <drawing r:id="rId2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0EC77-4BB5-4D3E-BF5B-27EAAF8963DA}">
  <sheetPr codeName="Feuil107"/>
  <dimension ref="A1:AE23"/>
  <sheetViews>
    <sheetView workbookViewId="0">
      <selection activeCell="A21" sqref="A21:N22"/>
    </sheetView>
  </sheetViews>
  <sheetFormatPr baseColWidth="10" defaultRowHeight="12.75" x14ac:dyDescent="0.2"/>
  <cols>
    <col min="1" max="1" width="4.5703125" style="1" customWidth="1"/>
    <col min="2" max="6" width="5.85546875" style="1" customWidth="1"/>
    <col min="7" max="7" width="2.140625" style="1" customWidth="1"/>
    <col min="8" max="8" width="4.5703125" style="1" customWidth="1"/>
    <col min="9" max="13" width="5.85546875" style="1" customWidth="1"/>
    <col min="14" max="14" width="2.140625" style="1" customWidth="1"/>
    <col min="15" max="15" width="4.5703125" style="1" customWidth="1"/>
    <col min="16" max="20" width="5.85546875" style="1" customWidth="1"/>
    <col min="21" max="21" width="2.140625" style="1" customWidth="1"/>
    <col min="22" max="22" width="4.5703125" style="1" customWidth="1"/>
    <col min="23" max="27" width="5.85546875" style="1" customWidth="1"/>
    <col min="28" max="30" width="11.42578125" style="1"/>
    <col min="31" max="31" width="21.85546875" style="1" customWidth="1"/>
    <col min="32" max="16384" width="11.42578125" style="1"/>
  </cols>
  <sheetData>
    <row r="1" spans="1:31" ht="21.75" customHeight="1" x14ac:dyDescent="0.2">
      <c r="A1" s="101" t="s">
        <v>130</v>
      </c>
      <c r="B1" s="170" t="e">
        <f>VLOOKUP(C4,Liste!B:K,2,FALSE)</f>
        <v>#N/A</v>
      </c>
      <c r="C1" s="170"/>
      <c r="D1" s="170"/>
      <c r="E1" s="170"/>
      <c r="F1" s="170"/>
      <c r="G1" s="18"/>
      <c r="H1" s="101" t="s">
        <v>130</v>
      </c>
      <c r="I1" s="170" t="e">
        <f>VLOOKUP(J4,Liste!B:C,2,FALSE)</f>
        <v>#N/A</v>
      </c>
      <c r="J1" s="170"/>
      <c r="K1" s="170"/>
      <c r="L1" s="170"/>
      <c r="M1" s="170"/>
      <c r="N1" s="19"/>
      <c r="O1" s="101" t="s">
        <v>130</v>
      </c>
      <c r="P1" s="170" t="e">
        <f>VLOOKUP(Q4,Liste!B:C,2,FALSE)</f>
        <v>#N/A</v>
      </c>
      <c r="Q1" s="170"/>
      <c r="R1" s="170"/>
      <c r="S1" s="170"/>
      <c r="T1" s="170"/>
      <c r="U1" s="19"/>
      <c r="V1" s="101" t="s">
        <v>130</v>
      </c>
      <c r="W1" s="170" t="e">
        <f>VLOOKUP(X4,Liste!B:C,2,FALSE)</f>
        <v>#N/A</v>
      </c>
      <c r="X1" s="170"/>
      <c r="Y1" s="170"/>
      <c r="Z1" s="170"/>
      <c r="AA1" s="170"/>
    </row>
    <row r="2" spans="1:31" ht="21.75" customHeight="1" x14ac:dyDescent="0.2">
      <c r="A2" s="101" t="s">
        <v>30</v>
      </c>
      <c r="B2" s="170" t="e">
        <f>VLOOKUP(C4,Liste!B:D,3,FALSE)</f>
        <v>#N/A</v>
      </c>
      <c r="C2" s="170"/>
      <c r="D2" s="170"/>
      <c r="E2" s="170"/>
      <c r="F2" s="170"/>
      <c r="G2" s="18"/>
      <c r="H2" s="101" t="s">
        <v>30</v>
      </c>
      <c r="I2" s="170" t="e">
        <f>VLOOKUP(J4,Liste!B:D,3,FALSE)</f>
        <v>#N/A</v>
      </c>
      <c r="J2" s="170"/>
      <c r="K2" s="170"/>
      <c r="L2" s="170"/>
      <c r="M2" s="170"/>
      <c r="N2" s="19"/>
      <c r="O2" s="101" t="s">
        <v>30</v>
      </c>
      <c r="P2" s="170" t="e">
        <f>VLOOKUP(Q4,Liste!B:D,3,FALSE)</f>
        <v>#N/A</v>
      </c>
      <c r="Q2" s="170"/>
      <c r="R2" s="170"/>
      <c r="S2" s="170"/>
      <c r="T2" s="170"/>
      <c r="U2" s="19"/>
      <c r="V2" s="101" t="s">
        <v>30</v>
      </c>
      <c r="W2" s="170" t="e">
        <f>VLOOKUP(X4,Liste!B:D,3,FALSE)</f>
        <v>#N/A</v>
      </c>
      <c r="X2" s="170"/>
      <c r="Y2" s="170"/>
      <c r="Z2" s="170"/>
      <c r="AA2" s="170"/>
    </row>
    <row r="3" spans="1:31" ht="21.75" customHeight="1" x14ac:dyDescent="0.2">
      <c r="A3" s="171" t="s">
        <v>131</v>
      </c>
      <c r="B3" s="171"/>
      <c r="C3" s="170" t="e">
        <f>VLOOKUP(C4,Liste!B:K,5,FALSE)</f>
        <v>#N/A</v>
      </c>
      <c r="D3" s="170"/>
      <c r="E3" s="170"/>
      <c r="F3" s="170"/>
      <c r="G3" s="170"/>
      <c r="H3" s="171" t="s">
        <v>131</v>
      </c>
      <c r="I3" s="171"/>
      <c r="J3" s="170" t="e">
        <f>VLOOKUP(J4,Liste!B:K,5,FALSE)</f>
        <v>#N/A</v>
      </c>
      <c r="K3" s="170"/>
      <c r="L3" s="170"/>
      <c r="M3" s="170"/>
      <c r="N3" s="170"/>
      <c r="O3" s="171" t="s">
        <v>131</v>
      </c>
      <c r="P3" s="171"/>
      <c r="Q3" s="170" t="e">
        <f>VLOOKUP(Q4,Liste!B:F,5,FALSE)</f>
        <v>#N/A</v>
      </c>
      <c r="R3" s="170"/>
      <c r="S3" s="170"/>
      <c r="T3" s="170"/>
      <c r="U3" s="170"/>
      <c r="V3" s="171" t="s">
        <v>131</v>
      </c>
      <c r="W3" s="171"/>
      <c r="X3" s="170" t="e">
        <f>VLOOKUP(X4,Liste!B:F,5,FALSE)</f>
        <v>#N/A</v>
      </c>
      <c r="Y3" s="170"/>
      <c r="Z3" s="170"/>
      <c r="AA3" s="170"/>
      <c r="AB3" s="20"/>
    </row>
    <row r="4" spans="1:31" ht="21.75" customHeight="1" x14ac:dyDescent="0.2">
      <c r="A4" s="171" t="s">
        <v>132</v>
      </c>
      <c r="B4" s="171"/>
      <c r="C4" s="21" t="str">
        <f>Feuil1!B19</f>
        <v>2A</v>
      </c>
      <c r="D4" s="18"/>
      <c r="E4" s="18"/>
      <c r="F4" s="18"/>
      <c r="G4" s="18"/>
      <c r="H4" s="171" t="s">
        <v>132</v>
      </c>
      <c r="I4" s="171"/>
      <c r="J4" s="21" t="str">
        <f>Feuil1!B20</f>
        <v>2B</v>
      </c>
      <c r="K4" s="18"/>
      <c r="L4" s="18"/>
      <c r="M4" s="18"/>
      <c r="N4" s="18"/>
      <c r="O4" s="171" t="s">
        <v>132</v>
      </c>
      <c r="P4" s="171"/>
      <c r="Q4" s="21" t="str">
        <f>Feuil1!B21</f>
        <v>2C</v>
      </c>
      <c r="R4" s="18"/>
      <c r="S4" s="18"/>
      <c r="T4" s="18"/>
      <c r="U4" s="18"/>
      <c r="V4" s="171" t="s">
        <v>132</v>
      </c>
      <c r="W4" s="171"/>
      <c r="X4" s="21" t="str">
        <f>Feuil1!B22</f>
        <v>2D</v>
      </c>
      <c r="Y4" s="18"/>
      <c r="Z4" s="18"/>
      <c r="AA4" s="18"/>
      <c r="AE4" s="22"/>
    </row>
    <row r="5" spans="1:31" ht="21.75" customHeight="1" x14ac:dyDescent="0.2">
      <c r="A5" s="172" t="str">
        <f>Feuil1!D4</f>
        <v>2ème Tir</v>
      </c>
      <c r="B5" s="172"/>
      <c r="C5" s="163" t="s">
        <v>175</v>
      </c>
      <c r="D5" s="163"/>
      <c r="E5" s="173" t="e">
        <f>VLOOKUP(C4,Liste!B:K,4,FALSE)</f>
        <v>#N/A</v>
      </c>
      <c r="F5" s="173"/>
      <c r="G5" s="23"/>
      <c r="H5" s="172" t="str">
        <f>Feuil1!D4</f>
        <v>2ème Tir</v>
      </c>
      <c r="I5" s="172"/>
      <c r="J5" s="163" t="s">
        <v>175</v>
      </c>
      <c r="K5" s="163"/>
      <c r="L5" s="173" t="e">
        <f>VLOOKUP(J4,Liste!B:K,4,FALSE)</f>
        <v>#N/A</v>
      </c>
      <c r="M5" s="173"/>
      <c r="N5" s="23"/>
      <c r="O5" s="172" t="str">
        <f>Feuil1!D4</f>
        <v>2ème Tir</v>
      </c>
      <c r="P5" s="172"/>
      <c r="Q5" s="163" t="s">
        <v>175</v>
      </c>
      <c r="R5" s="163"/>
      <c r="S5" s="173" t="e">
        <f>VLOOKUP(Q4,Liste!B:E,4,FALSE)</f>
        <v>#N/A</v>
      </c>
      <c r="T5" s="173"/>
      <c r="U5" s="23"/>
      <c r="V5" s="172" t="str">
        <f>Feuil1!D4</f>
        <v>2ème Tir</v>
      </c>
      <c r="W5" s="172"/>
      <c r="X5" s="163" t="s">
        <v>175</v>
      </c>
      <c r="Y5" s="163"/>
      <c r="Z5" s="173" t="e">
        <f>VLOOKUP(X4,Liste!B:E,4,FALSE)</f>
        <v>#N/A</v>
      </c>
      <c r="AA5" s="173"/>
    </row>
    <row r="6" spans="1:31" ht="21.75" customHeight="1" x14ac:dyDescent="0.2">
      <c r="A6" s="180" t="s">
        <v>176</v>
      </c>
      <c r="B6" s="174" t="s">
        <v>177</v>
      </c>
      <c r="C6" s="174"/>
      <c r="D6" s="174"/>
      <c r="E6" s="174" t="s">
        <v>138</v>
      </c>
      <c r="F6" s="174" t="s">
        <v>139</v>
      </c>
      <c r="G6" s="18"/>
      <c r="H6" s="175" t="str">
        <f>A6</f>
        <v>N°</v>
      </c>
      <c r="I6" s="177" t="str">
        <f>B6</f>
        <v>Points par flèches</v>
      </c>
      <c r="J6" s="178"/>
      <c r="K6" s="179"/>
      <c r="L6" s="185" t="s">
        <v>138</v>
      </c>
      <c r="M6" s="185" t="s">
        <v>139</v>
      </c>
      <c r="N6" s="18"/>
      <c r="O6" s="180" t="s">
        <v>176</v>
      </c>
      <c r="P6" s="174" t="s">
        <v>177</v>
      </c>
      <c r="Q6" s="174"/>
      <c r="R6" s="174"/>
      <c r="S6" s="174" t="s">
        <v>138</v>
      </c>
      <c r="T6" s="174" t="s">
        <v>139</v>
      </c>
      <c r="U6" s="18"/>
      <c r="V6" s="180" t="str">
        <f>O6</f>
        <v>N°</v>
      </c>
      <c r="W6" s="174" t="str">
        <f>P6</f>
        <v>Points par flèches</v>
      </c>
      <c r="X6" s="174"/>
      <c r="Y6" s="174"/>
      <c r="Z6" s="174" t="s">
        <v>138</v>
      </c>
      <c r="AA6" s="174" t="s">
        <v>139</v>
      </c>
    </row>
    <row r="7" spans="1:31" ht="21.75" customHeight="1" x14ac:dyDescent="0.2">
      <c r="A7" s="180"/>
      <c r="B7" s="102">
        <v>1</v>
      </c>
      <c r="C7" s="102">
        <v>2</v>
      </c>
      <c r="D7" s="102">
        <v>3</v>
      </c>
      <c r="E7" s="174"/>
      <c r="F7" s="174"/>
      <c r="G7" s="18"/>
      <c r="H7" s="176"/>
      <c r="I7" s="102">
        <v>1</v>
      </c>
      <c r="J7" s="102">
        <v>2</v>
      </c>
      <c r="K7" s="102">
        <v>3</v>
      </c>
      <c r="L7" s="186"/>
      <c r="M7" s="186"/>
      <c r="N7" s="18"/>
      <c r="O7" s="180"/>
      <c r="P7" s="102">
        <v>1</v>
      </c>
      <c r="Q7" s="102">
        <v>2</v>
      </c>
      <c r="R7" s="102">
        <v>3</v>
      </c>
      <c r="S7" s="174"/>
      <c r="T7" s="174"/>
      <c r="U7" s="18"/>
      <c r="V7" s="180"/>
      <c r="W7" s="102">
        <v>1</v>
      </c>
      <c r="X7" s="102">
        <v>2</v>
      </c>
      <c r="Y7" s="102">
        <v>3</v>
      </c>
      <c r="Z7" s="174"/>
      <c r="AA7" s="174"/>
    </row>
    <row r="8" spans="1:31" ht="21.75" customHeight="1" x14ac:dyDescent="0.2">
      <c r="A8" s="25">
        <v>1</v>
      </c>
      <c r="B8" s="25"/>
      <c r="C8" s="25"/>
      <c r="D8" s="25"/>
      <c r="E8" s="25"/>
      <c r="F8" s="25"/>
      <c r="G8" s="18"/>
      <c r="H8" s="25">
        <v>1</v>
      </c>
      <c r="I8" s="25"/>
      <c r="J8" s="25"/>
      <c r="K8" s="25"/>
      <c r="L8" s="25"/>
      <c r="M8" s="25"/>
      <c r="N8" s="18"/>
      <c r="O8" s="25">
        <v>1</v>
      </c>
      <c r="P8" s="25"/>
      <c r="Q8" s="25"/>
      <c r="R8" s="25"/>
      <c r="S8" s="25"/>
      <c r="T8" s="25"/>
      <c r="U8" s="18"/>
      <c r="V8" s="25">
        <v>1</v>
      </c>
      <c r="W8" s="25"/>
      <c r="X8" s="25"/>
      <c r="Y8" s="25"/>
      <c r="Z8" s="25"/>
      <c r="AA8" s="25"/>
    </row>
    <row r="9" spans="1:31" ht="21.75" customHeight="1" x14ac:dyDescent="0.3">
      <c r="A9" s="25">
        <v>2</v>
      </c>
      <c r="B9" s="25"/>
      <c r="C9" s="25"/>
      <c r="D9" s="25"/>
      <c r="E9" s="25"/>
      <c r="F9" s="25"/>
      <c r="G9" s="18"/>
      <c r="H9" s="25">
        <v>2</v>
      </c>
      <c r="I9" s="25"/>
      <c r="J9" s="25"/>
      <c r="K9" s="25"/>
      <c r="L9" s="25"/>
      <c r="M9" s="25"/>
      <c r="N9" s="18"/>
      <c r="O9" s="25">
        <v>2</v>
      </c>
      <c r="P9" s="25"/>
      <c r="Q9" s="25"/>
      <c r="R9" s="25"/>
      <c r="S9" s="25"/>
      <c r="T9" s="25"/>
      <c r="U9" s="18"/>
      <c r="V9" s="25">
        <v>2</v>
      </c>
      <c r="W9" s="25"/>
      <c r="X9" s="25"/>
      <c r="Y9" s="25"/>
      <c r="Z9" s="25"/>
      <c r="AA9" s="25"/>
      <c r="AE9" s="9"/>
    </row>
    <row r="10" spans="1:31" ht="21.75" customHeight="1" x14ac:dyDescent="0.2">
      <c r="A10" s="25">
        <v>3</v>
      </c>
      <c r="B10" s="25"/>
      <c r="C10" s="25"/>
      <c r="D10" s="25"/>
      <c r="E10" s="25"/>
      <c r="F10" s="25"/>
      <c r="G10" s="18"/>
      <c r="H10" s="25">
        <v>3</v>
      </c>
      <c r="I10" s="25"/>
      <c r="J10" s="25"/>
      <c r="K10" s="25"/>
      <c r="L10" s="25"/>
      <c r="M10" s="25"/>
      <c r="N10" s="18"/>
      <c r="O10" s="25">
        <v>3</v>
      </c>
      <c r="P10" s="25"/>
      <c r="Q10" s="25"/>
      <c r="R10" s="25"/>
      <c r="S10" s="25"/>
      <c r="T10" s="25"/>
      <c r="U10" s="18"/>
      <c r="V10" s="25">
        <v>3</v>
      </c>
      <c r="W10" s="25"/>
      <c r="X10" s="25"/>
      <c r="Y10" s="25"/>
      <c r="Z10" s="25"/>
      <c r="AA10" s="25"/>
    </row>
    <row r="11" spans="1:31" ht="21.75" customHeight="1" x14ac:dyDescent="0.2">
      <c r="A11" s="25">
        <v>4</v>
      </c>
      <c r="B11" s="25"/>
      <c r="C11" s="25"/>
      <c r="D11" s="25"/>
      <c r="E11" s="25"/>
      <c r="F11" s="25"/>
      <c r="G11" s="18"/>
      <c r="H11" s="25">
        <v>4</v>
      </c>
      <c r="I11" s="25"/>
      <c r="J11" s="25"/>
      <c r="K11" s="25"/>
      <c r="L11" s="25"/>
      <c r="M11" s="25"/>
      <c r="N11" s="18"/>
      <c r="O11" s="25">
        <v>4</v>
      </c>
      <c r="P11" s="25"/>
      <c r="Q11" s="25"/>
      <c r="R11" s="25"/>
      <c r="S11" s="25"/>
      <c r="T11" s="25"/>
      <c r="U11" s="18"/>
      <c r="V11" s="25">
        <v>4</v>
      </c>
      <c r="W11" s="25"/>
      <c r="X11" s="25"/>
      <c r="Y11" s="25"/>
      <c r="Z11" s="25"/>
      <c r="AA11" s="25"/>
    </row>
    <row r="12" spans="1:31" ht="21.75" customHeight="1" x14ac:dyDescent="0.2">
      <c r="A12" s="25">
        <v>5</v>
      </c>
      <c r="B12" s="25"/>
      <c r="C12" s="25"/>
      <c r="D12" s="25"/>
      <c r="E12" s="25"/>
      <c r="F12" s="25"/>
      <c r="G12" s="18"/>
      <c r="H12" s="25">
        <v>5</v>
      </c>
      <c r="I12" s="25"/>
      <c r="J12" s="25"/>
      <c r="K12" s="25"/>
      <c r="L12" s="25"/>
      <c r="M12" s="25"/>
      <c r="N12" s="18"/>
      <c r="O12" s="25">
        <v>5</v>
      </c>
      <c r="P12" s="25"/>
      <c r="Q12" s="25"/>
      <c r="R12" s="25"/>
      <c r="S12" s="25"/>
      <c r="T12" s="25"/>
      <c r="U12" s="18"/>
      <c r="V12" s="25">
        <v>5</v>
      </c>
      <c r="W12" s="25"/>
      <c r="X12" s="25"/>
      <c r="Y12" s="25"/>
      <c r="Z12" s="25"/>
      <c r="AA12" s="25"/>
    </row>
    <row r="13" spans="1:31" ht="21.75" customHeight="1" x14ac:dyDescent="0.2">
      <c r="A13" s="25">
        <v>6</v>
      </c>
      <c r="B13" s="25"/>
      <c r="C13" s="25"/>
      <c r="D13" s="25"/>
      <c r="E13" s="25"/>
      <c r="F13" s="25"/>
      <c r="G13" s="18"/>
      <c r="H13" s="25">
        <v>6</v>
      </c>
      <c r="I13" s="25"/>
      <c r="J13" s="25"/>
      <c r="K13" s="25"/>
      <c r="L13" s="25"/>
      <c r="M13" s="25"/>
      <c r="N13" s="18"/>
      <c r="O13" s="25">
        <v>6</v>
      </c>
      <c r="P13" s="25"/>
      <c r="Q13" s="25"/>
      <c r="R13" s="25"/>
      <c r="S13" s="25"/>
      <c r="T13" s="25"/>
      <c r="U13" s="18"/>
      <c r="V13" s="25">
        <v>6</v>
      </c>
      <c r="W13" s="25"/>
      <c r="X13" s="25"/>
      <c r="Y13" s="25"/>
      <c r="Z13" s="25"/>
      <c r="AA13" s="25"/>
    </row>
    <row r="14" spans="1:31" ht="21.75" customHeight="1" x14ac:dyDescent="0.2">
      <c r="A14" s="181" t="s">
        <v>178</v>
      </c>
      <c r="B14" s="181"/>
      <c r="C14" s="181"/>
      <c r="D14" s="181"/>
      <c r="E14" s="181"/>
      <c r="F14" s="26"/>
      <c r="G14" s="23"/>
      <c r="H14" s="182" t="s">
        <v>178</v>
      </c>
      <c r="I14" s="183"/>
      <c r="J14" s="183"/>
      <c r="K14" s="183"/>
      <c r="L14" s="184"/>
      <c r="M14" s="26"/>
      <c r="N14" s="23"/>
      <c r="O14" s="181" t="s">
        <v>178</v>
      </c>
      <c r="P14" s="181"/>
      <c r="Q14" s="181"/>
      <c r="R14" s="181"/>
      <c r="S14" s="181"/>
      <c r="T14" s="26"/>
      <c r="U14" s="23"/>
      <c r="V14" s="181" t="s">
        <v>178</v>
      </c>
      <c r="W14" s="181"/>
      <c r="X14" s="181"/>
      <c r="Y14" s="181"/>
      <c r="Z14" s="181"/>
      <c r="AA14" s="26"/>
    </row>
    <row r="15" spans="1:31" ht="21.75" customHeight="1" x14ac:dyDescent="0.2">
      <c r="A15" s="187">
        <v>10</v>
      </c>
      <c r="B15" s="187"/>
      <c r="C15" s="187"/>
      <c r="D15" s="187">
        <v>9</v>
      </c>
      <c r="E15" s="187"/>
      <c r="F15" s="187"/>
      <c r="G15" s="23"/>
      <c r="H15" s="188">
        <v>10</v>
      </c>
      <c r="I15" s="189"/>
      <c r="J15" s="190"/>
      <c r="K15" s="188">
        <v>9</v>
      </c>
      <c r="L15" s="189"/>
      <c r="M15" s="190"/>
      <c r="N15" s="23"/>
      <c r="O15" s="187">
        <v>10</v>
      </c>
      <c r="P15" s="187"/>
      <c r="Q15" s="187"/>
      <c r="R15" s="187">
        <v>9</v>
      </c>
      <c r="S15" s="187"/>
      <c r="T15" s="187"/>
      <c r="U15" s="23"/>
      <c r="V15" s="187">
        <v>10</v>
      </c>
      <c r="W15" s="187"/>
      <c r="X15" s="187"/>
      <c r="Y15" s="187">
        <v>9</v>
      </c>
      <c r="Z15" s="187"/>
      <c r="AA15" s="187"/>
    </row>
    <row r="16" spans="1:31" ht="21.75" customHeight="1" x14ac:dyDescent="0.2">
      <c r="A16" s="187"/>
      <c r="B16" s="187"/>
      <c r="C16" s="187"/>
      <c r="D16" s="187"/>
      <c r="E16" s="187"/>
      <c r="F16" s="187"/>
      <c r="G16" s="23"/>
      <c r="H16" s="188"/>
      <c r="I16" s="189"/>
      <c r="J16" s="190"/>
      <c r="K16" s="188"/>
      <c r="L16" s="189"/>
      <c r="M16" s="190"/>
      <c r="N16" s="23"/>
      <c r="O16" s="187"/>
      <c r="P16" s="187"/>
      <c r="Q16" s="187"/>
      <c r="R16" s="187"/>
      <c r="S16" s="187"/>
      <c r="T16" s="187"/>
      <c r="U16" s="23"/>
      <c r="V16" s="187"/>
      <c r="W16" s="187"/>
      <c r="X16" s="187"/>
      <c r="Y16" s="187"/>
      <c r="Z16" s="187"/>
      <c r="AA16" s="187"/>
    </row>
    <row r="17" spans="1:27" ht="21.75" customHeight="1" x14ac:dyDescent="0.2">
      <c r="A17" s="191" t="s">
        <v>144</v>
      </c>
      <c r="B17" s="191"/>
      <c r="C17" s="191"/>
      <c r="D17" s="191" t="s">
        <v>143</v>
      </c>
      <c r="E17" s="191"/>
      <c r="F17" s="191"/>
      <c r="G17" s="23"/>
      <c r="H17" s="192" t="s">
        <v>144</v>
      </c>
      <c r="I17" s="193"/>
      <c r="J17" s="194"/>
      <c r="K17" s="192" t="s">
        <v>143</v>
      </c>
      <c r="L17" s="193"/>
      <c r="M17" s="194"/>
      <c r="N17" s="23"/>
      <c r="O17" s="191" t="s">
        <v>144</v>
      </c>
      <c r="P17" s="191"/>
      <c r="Q17" s="191"/>
      <c r="R17" s="191" t="s">
        <v>143</v>
      </c>
      <c r="S17" s="191"/>
      <c r="T17" s="191"/>
      <c r="U17" s="23"/>
      <c r="V17" s="191" t="s">
        <v>144</v>
      </c>
      <c r="W17" s="191"/>
      <c r="X17" s="191"/>
      <c r="Y17" s="191" t="s">
        <v>143</v>
      </c>
      <c r="Z17" s="191"/>
      <c r="AA17" s="191"/>
    </row>
    <row r="18" spans="1:27" ht="21.75" customHeight="1" x14ac:dyDescent="0.2">
      <c r="A18" s="191"/>
      <c r="B18" s="191"/>
      <c r="C18" s="191"/>
      <c r="D18" s="191"/>
      <c r="E18" s="191"/>
      <c r="F18" s="191"/>
      <c r="G18" s="23"/>
      <c r="H18" s="195"/>
      <c r="I18" s="196"/>
      <c r="J18" s="197"/>
      <c r="K18" s="195"/>
      <c r="L18" s="196"/>
      <c r="M18" s="197"/>
      <c r="N18" s="23"/>
      <c r="O18" s="191"/>
      <c r="P18" s="191"/>
      <c r="Q18" s="191"/>
      <c r="R18" s="191"/>
      <c r="S18" s="191"/>
      <c r="T18" s="191"/>
      <c r="U18" s="23"/>
      <c r="V18" s="191"/>
      <c r="W18" s="191"/>
      <c r="X18" s="191"/>
      <c r="Y18" s="191"/>
      <c r="Z18" s="191"/>
      <c r="AA18" s="191"/>
    </row>
    <row r="19" spans="1:27" ht="21.75" customHeight="1" x14ac:dyDescent="0.2">
      <c r="A19" s="191"/>
      <c r="B19" s="191"/>
      <c r="C19" s="191"/>
      <c r="D19" s="191"/>
      <c r="E19" s="191"/>
      <c r="F19" s="191"/>
      <c r="G19" s="23"/>
      <c r="H19" s="198"/>
      <c r="I19" s="199"/>
      <c r="J19" s="200"/>
      <c r="K19" s="198"/>
      <c r="L19" s="199"/>
      <c r="M19" s="200"/>
      <c r="N19" s="23"/>
      <c r="O19" s="191"/>
      <c r="P19" s="191"/>
      <c r="Q19" s="191"/>
      <c r="R19" s="191"/>
      <c r="S19" s="191"/>
      <c r="T19" s="191"/>
      <c r="U19" s="23"/>
      <c r="V19" s="191"/>
      <c r="W19" s="191"/>
      <c r="X19" s="191"/>
      <c r="Y19" s="191"/>
      <c r="Z19" s="191"/>
      <c r="AA19" s="191"/>
    </row>
    <row r="20" spans="1:27" ht="21.75" customHeight="1" x14ac:dyDescent="0.2"/>
    <row r="21" spans="1:27" ht="21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 t="str">
        <f>Feuil1!D6</f>
        <v>2ème étape Challenge CHAIRMARTIN</v>
      </c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7"/>
    </row>
    <row r="22" spans="1:27" ht="21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</row>
    <row r="23" spans="1:2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</row>
  </sheetData>
  <mergeCells count="79">
    <mergeCell ref="B1:F1"/>
    <mergeCell ref="I1:M1"/>
    <mergeCell ref="P1:T1"/>
    <mergeCell ref="W1:AA1"/>
    <mergeCell ref="B2:F2"/>
    <mergeCell ref="I2:M2"/>
    <mergeCell ref="P2:T2"/>
    <mergeCell ref="W2:AA2"/>
    <mergeCell ref="V3:W3"/>
    <mergeCell ref="X3:AA3"/>
    <mergeCell ref="A4:B4"/>
    <mergeCell ref="H4:I4"/>
    <mergeCell ref="O4:P4"/>
    <mergeCell ref="V4:W4"/>
    <mergeCell ref="A3:B3"/>
    <mergeCell ref="C3:G3"/>
    <mergeCell ref="H3:I3"/>
    <mergeCell ref="J3:N3"/>
    <mergeCell ref="O3:P3"/>
    <mergeCell ref="Q3:U3"/>
    <mergeCell ref="A5:B5"/>
    <mergeCell ref="C5:D5"/>
    <mergeCell ref="E5:F5"/>
    <mergeCell ref="H5:I5"/>
    <mergeCell ref="J5:K5"/>
    <mergeCell ref="Q5:R5"/>
    <mergeCell ref="S5:T5"/>
    <mergeCell ref="V5:W5"/>
    <mergeCell ref="X5:Y5"/>
    <mergeCell ref="Z5:AA5"/>
    <mergeCell ref="E6:E7"/>
    <mergeCell ref="F6:F7"/>
    <mergeCell ref="H6:H7"/>
    <mergeCell ref="I6:K6"/>
    <mergeCell ref="O5:P5"/>
    <mergeCell ref="L5:M5"/>
    <mergeCell ref="V6:V7"/>
    <mergeCell ref="W6:Y6"/>
    <mergeCell ref="Z6:Z7"/>
    <mergeCell ref="AA6:AA7"/>
    <mergeCell ref="A14:E14"/>
    <mergeCell ref="H14:L14"/>
    <mergeCell ref="O14:S14"/>
    <mergeCell ref="V14:Z14"/>
    <mergeCell ref="L6:L7"/>
    <mergeCell ref="M6:M7"/>
    <mergeCell ref="O6:O7"/>
    <mergeCell ref="P6:R6"/>
    <mergeCell ref="S6:S7"/>
    <mergeCell ref="T6:T7"/>
    <mergeCell ref="A6:A7"/>
    <mergeCell ref="B6:D6"/>
    <mergeCell ref="V15:X15"/>
    <mergeCell ref="Y15:AA15"/>
    <mergeCell ref="A16:C16"/>
    <mergeCell ref="D16:F16"/>
    <mergeCell ref="H16:J16"/>
    <mergeCell ref="K16:M16"/>
    <mergeCell ref="O16:Q16"/>
    <mergeCell ref="R16:T16"/>
    <mergeCell ref="V16:X16"/>
    <mergeCell ref="Y16:AA16"/>
    <mergeCell ref="A15:C15"/>
    <mergeCell ref="D15:F15"/>
    <mergeCell ref="H15:J15"/>
    <mergeCell ref="K15:M15"/>
    <mergeCell ref="O15:Q15"/>
    <mergeCell ref="R15:T15"/>
    <mergeCell ref="V17:X19"/>
    <mergeCell ref="Y17:AA19"/>
    <mergeCell ref="A21:N22"/>
    <mergeCell ref="O21:AA22"/>
    <mergeCell ref="A23:AA23"/>
    <mergeCell ref="A17:C19"/>
    <mergeCell ref="D17:F19"/>
    <mergeCell ref="H17:J19"/>
    <mergeCell ref="K17:M19"/>
    <mergeCell ref="O17:Q19"/>
    <mergeCell ref="R17:T19"/>
  </mergeCells>
  <pageMargins left="0.25" right="0.25" top="0.75" bottom="0.75" header="0.3" footer="0.3"/>
  <pageSetup paperSize="9" orientation="landscape" r:id="rId1"/>
  <drawing r:id="rId2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B56FF-FC6C-4EFD-BBD9-53F409BCB93C}">
  <sheetPr codeName="Feuil108"/>
  <dimension ref="A1:AE23"/>
  <sheetViews>
    <sheetView workbookViewId="0">
      <selection activeCell="A21" sqref="A21:AA23"/>
    </sheetView>
  </sheetViews>
  <sheetFormatPr baseColWidth="10" defaultRowHeight="12.75" x14ac:dyDescent="0.2"/>
  <cols>
    <col min="1" max="1" width="4.5703125" style="1" customWidth="1"/>
    <col min="2" max="6" width="5.85546875" style="1" customWidth="1"/>
    <col min="7" max="7" width="2.140625" style="1" customWidth="1"/>
    <col min="8" max="8" width="4.5703125" style="1" customWidth="1"/>
    <col min="9" max="13" width="5.85546875" style="1" customWidth="1"/>
    <col min="14" max="14" width="2.140625" style="1" customWidth="1"/>
    <col min="15" max="15" width="4.5703125" style="1" customWidth="1"/>
    <col min="16" max="20" width="5.85546875" style="1" customWidth="1"/>
    <col min="21" max="21" width="2.140625" style="1" customWidth="1"/>
    <col min="22" max="22" width="4.5703125" style="1" customWidth="1"/>
    <col min="23" max="27" width="5.85546875" style="1" customWidth="1"/>
    <col min="28" max="30" width="11.42578125" style="1"/>
    <col min="31" max="31" width="21.85546875" style="1" customWidth="1"/>
    <col min="32" max="16384" width="11.42578125" style="1"/>
  </cols>
  <sheetData>
    <row r="1" spans="1:31" ht="21.75" customHeight="1" x14ac:dyDescent="0.2">
      <c r="A1" s="101" t="s">
        <v>130</v>
      </c>
      <c r="B1" s="170" t="e">
        <f>VLOOKUP(C4,Liste!B:K,2,FALSE)</f>
        <v>#N/A</v>
      </c>
      <c r="C1" s="170"/>
      <c r="D1" s="170"/>
      <c r="E1" s="170"/>
      <c r="F1" s="170"/>
      <c r="G1" s="18"/>
      <c r="H1" s="101" t="s">
        <v>130</v>
      </c>
      <c r="I1" s="170" t="e">
        <f>VLOOKUP(J4,Liste!B:C,2,FALSE)</f>
        <v>#N/A</v>
      </c>
      <c r="J1" s="170"/>
      <c r="K1" s="170"/>
      <c r="L1" s="170"/>
      <c r="M1" s="170"/>
      <c r="N1" s="19"/>
      <c r="O1" s="101" t="s">
        <v>130</v>
      </c>
      <c r="P1" s="170" t="e">
        <f>VLOOKUP(Q4,Liste!B:C,2,FALSE)</f>
        <v>#N/A</v>
      </c>
      <c r="Q1" s="170"/>
      <c r="R1" s="170"/>
      <c r="S1" s="170"/>
      <c r="T1" s="170"/>
      <c r="U1" s="19"/>
      <c r="V1" s="101" t="s">
        <v>130</v>
      </c>
      <c r="W1" s="170" t="e">
        <f>VLOOKUP(X4,Liste!B:C,2,FALSE)</f>
        <v>#N/A</v>
      </c>
      <c r="X1" s="170"/>
      <c r="Y1" s="170"/>
      <c r="Z1" s="170"/>
      <c r="AA1" s="170"/>
    </row>
    <row r="2" spans="1:31" ht="21.75" customHeight="1" x14ac:dyDescent="0.2">
      <c r="A2" s="101" t="s">
        <v>30</v>
      </c>
      <c r="B2" s="170" t="e">
        <f>VLOOKUP(C4,Liste!B:D,3,FALSE)</f>
        <v>#N/A</v>
      </c>
      <c r="C2" s="170"/>
      <c r="D2" s="170"/>
      <c r="E2" s="170"/>
      <c r="F2" s="170"/>
      <c r="G2" s="18"/>
      <c r="H2" s="101" t="s">
        <v>30</v>
      </c>
      <c r="I2" s="170" t="e">
        <f>VLOOKUP(J4,Liste!B:D,3,FALSE)</f>
        <v>#N/A</v>
      </c>
      <c r="J2" s="170"/>
      <c r="K2" s="170"/>
      <c r="L2" s="170"/>
      <c r="M2" s="170"/>
      <c r="N2" s="19"/>
      <c r="O2" s="101" t="s">
        <v>30</v>
      </c>
      <c r="P2" s="170" t="e">
        <f>VLOOKUP(Q4,Liste!B:D,3,FALSE)</f>
        <v>#N/A</v>
      </c>
      <c r="Q2" s="170"/>
      <c r="R2" s="170"/>
      <c r="S2" s="170"/>
      <c r="T2" s="170"/>
      <c r="U2" s="19"/>
      <c r="V2" s="101" t="s">
        <v>30</v>
      </c>
      <c r="W2" s="170" t="e">
        <f>VLOOKUP(X4,Liste!B:D,3,FALSE)</f>
        <v>#N/A</v>
      </c>
      <c r="X2" s="170"/>
      <c r="Y2" s="170"/>
      <c r="Z2" s="170"/>
      <c r="AA2" s="170"/>
    </row>
    <row r="3" spans="1:31" ht="21.75" customHeight="1" x14ac:dyDescent="0.2">
      <c r="A3" s="171" t="s">
        <v>131</v>
      </c>
      <c r="B3" s="171"/>
      <c r="C3" s="170" t="e">
        <f>VLOOKUP(C4,Liste!B:K,5,FALSE)</f>
        <v>#N/A</v>
      </c>
      <c r="D3" s="170"/>
      <c r="E3" s="170"/>
      <c r="F3" s="170"/>
      <c r="G3" s="170"/>
      <c r="H3" s="171" t="s">
        <v>131</v>
      </c>
      <c r="I3" s="171"/>
      <c r="J3" s="170" t="e">
        <f>VLOOKUP(J4,Liste!B:K,5,FALSE)</f>
        <v>#N/A</v>
      </c>
      <c r="K3" s="170"/>
      <c r="L3" s="170"/>
      <c r="M3" s="170"/>
      <c r="N3" s="170"/>
      <c r="O3" s="171" t="s">
        <v>131</v>
      </c>
      <c r="P3" s="171"/>
      <c r="Q3" s="170" t="e">
        <f>VLOOKUP(Q4,Liste!B:F,5,FALSE)</f>
        <v>#N/A</v>
      </c>
      <c r="R3" s="170"/>
      <c r="S3" s="170"/>
      <c r="T3" s="170"/>
      <c r="U3" s="170"/>
      <c r="V3" s="171" t="s">
        <v>131</v>
      </c>
      <c r="W3" s="171"/>
      <c r="X3" s="170" t="e">
        <f>VLOOKUP(X4,Liste!B:F,5,FALSE)</f>
        <v>#N/A</v>
      </c>
      <c r="Y3" s="170"/>
      <c r="Z3" s="170"/>
      <c r="AA3" s="170"/>
      <c r="AB3" s="20"/>
    </row>
    <row r="4" spans="1:31" ht="21.75" customHeight="1" x14ac:dyDescent="0.2">
      <c r="A4" s="171" t="s">
        <v>132</v>
      </c>
      <c r="B4" s="171"/>
      <c r="C4" s="21" t="str">
        <f>Feuil1!B23</f>
        <v>2E</v>
      </c>
      <c r="D4" s="18"/>
      <c r="E4" s="18"/>
      <c r="F4" s="18"/>
      <c r="G4" s="18"/>
      <c r="H4" s="171" t="s">
        <v>132</v>
      </c>
      <c r="I4" s="171"/>
      <c r="J4" s="21" t="str">
        <f>Feuil1!B24</f>
        <v>2F</v>
      </c>
      <c r="K4" s="18"/>
      <c r="L4" s="18"/>
      <c r="M4" s="18"/>
      <c r="N4" s="18"/>
      <c r="O4" s="171" t="s">
        <v>132</v>
      </c>
      <c r="P4" s="171"/>
      <c r="Q4" s="21" t="str">
        <f>Feuil1!B25</f>
        <v>2G</v>
      </c>
      <c r="R4" s="18"/>
      <c r="S4" s="18"/>
      <c r="T4" s="18"/>
      <c r="U4" s="18"/>
      <c r="V4" s="171" t="s">
        <v>132</v>
      </c>
      <c r="W4" s="171"/>
      <c r="X4" s="21" t="str">
        <f>Feuil1!B26</f>
        <v>2H</v>
      </c>
      <c r="Y4" s="18"/>
      <c r="Z4" s="18"/>
      <c r="AA4" s="18"/>
      <c r="AE4" s="22"/>
    </row>
    <row r="5" spans="1:31" ht="21.75" customHeight="1" x14ac:dyDescent="0.2">
      <c r="A5" s="172" t="str">
        <f>Feuil1!D4</f>
        <v>2ème Tir</v>
      </c>
      <c r="B5" s="172"/>
      <c r="C5" s="163" t="s">
        <v>175</v>
      </c>
      <c r="D5" s="163"/>
      <c r="E5" s="173" t="e">
        <f>VLOOKUP(C4,Liste!B:K,4,FALSE)</f>
        <v>#N/A</v>
      </c>
      <c r="F5" s="173"/>
      <c r="G5" s="23"/>
      <c r="H5" s="172" t="str">
        <f>Feuil1!D4</f>
        <v>2ème Tir</v>
      </c>
      <c r="I5" s="172"/>
      <c r="J5" s="163" t="s">
        <v>175</v>
      </c>
      <c r="K5" s="163"/>
      <c r="L5" s="173" t="e">
        <f>VLOOKUP(J4,Liste!B:K,4,FALSE)</f>
        <v>#N/A</v>
      </c>
      <c r="M5" s="173"/>
      <c r="N5" s="23"/>
      <c r="O5" s="172" t="str">
        <f>Feuil1!D4</f>
        <v>2ème Tir</v>
      </c>
      <c r="P5" s="172"/>
      <c r="Q5" s="163" t="s">
        <v>175</v>
      </c>
      <c r="R5" s="163"/>
      <c r="S5" s="173" t="e">
        <f>VLOOKUP(Q4,Liste!B:E,4,FALSE)</f>
        <v>#N/A</v>
      </c>
      <c r="T5" s="173"/>
      <c r="U5" s="23"/>
      <c r="V5" s="172" t="str">
        <f>Feuil1!D4</f>
        <v>2ème Tir</v>
      </c>
      <c r="W5" s="172"/>
      <c r="X5" s="163" t="s">
        <v>175</v>
      </c>
      <c r="Y5" s="163"/>
      <c r="Z5" s="173" t="e">
        <f>VLOOKUP(X4,Liste!B:E,4,FALSE)</f>
        <v>#N/A</v>
      </c>
      <c r="AA5" s="173"/>
    </row>
    <row r="6" spans="1:31" ht="21.75" customHeight="1" x14ac:dyDescent="0.2">
      <c r="A6" s="180" t="s">
        <v>176</v>
      </c>
      <c r="B6" s="174" t="s">
        <v>177</v>
      </c>
      <c r="C6" s="174"/>
      <c r="D6" s="174"/>
      <c r="E6" s="174" t="s">
        <v>138</v>
      </c>
      <c r="F6" s="174" t="s">
        <v>139</v>
      </c>
      <c r="G6" s="18"/>
      <c r="H6" s="175" t="str">
        <f>A6</f>
        <v>N°</v>
      </c>
      <c r="I6" s="177" t="str">
        <f>B6</f>
        <v>Points par flèches</v>
      </c>
      <c r="J6" s="178"/>
      <c r="K6" s="179"/>
      <c r="L6" s="185" t="s">
        <v>138</v>
      </c>
      <c r="M6" s="185" t="s">
        <v>139</v>
      </c>
      <c r="N6" s="18"/>
      <c r="O6" s="180" t="s">
        <v>176</v>
      </c>
      <c r="P6" s="174" t="s">
        <v>177</v>
      </c>
      <c r="Q6" s="174"/>
      <c r="R6" s="174"/>
      <c r="S6" s="174" t="s">
        <v>138</v>
      </c>
      <c r="T6" s="174" t="s">
        <v>139</v>
      </c>
      <c r="U6" s="18"/>
      <c r="V6" s="180" t="str">
        <f>O6</f>
        <v>N°</v>
      </c>
      <c r="W6" s="174" t="str">
        <f>P6</f>
        <v>Points par flèches</v>
      </c>
      <c r="X6" s="174"/>
      <c r="Y6" s="174"/>
      <c r="Z6" s="174" t="s">
        <v>138</v>
      </c>
      <c r="AA6" s="174" t="s">
        <v>139</v>
      </c>
    </row>
    <row r="7" spans="1:31" ht="21.75" customHeight="1" x14ac:dyDescent="0.2">
      <c r="A7" s="180"/>
      <c r="B7" s="102">
        <v>1</v>
      </c>
      <c r="C7" s="102">
        <v>2</v>
      </c>
      <c r="D7" s="102">
        <v>3</v>
      </c>
      <c r="E7" s="174"/>
      <c r="F7" s="174"/>
      <c r="G7" s="18"/>
      <c r="H7" s="176"/>
      <c r="I7" s="102">
        <v>1</v>
      </c>
      <c r="J7" s="102">
        <v>2</v>
      </c>
      <c r="K7" s="102">
        <v>3</v>
      </c>
      <c r="L7" s="186"/>
      <c r="M7" s="186"/>
      <c r="N7" s="18"/>
      <c r="O7" s="180"/>
      <c r="P7" s="102">
        <v>1</v>
      </c>
      <c r="Q7" s="102">
        <v>2</v>
      </c>
      <c r="R7" s="102">
        <v>3</v>
      </c>
      <c r="S7" s="174"/>
      <c r="T7" s="174"/>
      <c r="U7" s="18"/>
      <c r="V7" s="180"/>
      <c r="W7" s="102">
        <v>1</v>
      </c>
      <c r="X7" s="102">
        <v>2</v>
      </c>
      <c r="Y7" s="102">
        <v>3</v>
      </c>
      <c r="Z7" s="174"/>
      <c r="AA7" s="174"/>
    </row>
    <row r="8" spans="1:31" ht="21.75" customHeight="1" x14ac:dyDescent="0.2">
      <c r="A8" s="25">
        <v>1</v>
      </c>
      <c r="B8" s="25"/>
      <c r="C8" s="25"/>
      <c r="D8" s="25"/>
      <c r="E8" s="25"/>
      <c r="F8" s="25"/>
      <c r="G8" s="18"/>
      <c r="H8" s="25">
        <v>1</v>
      </c>
      <c r="I8" s="25"/>
      <c r="J8" s="25"/>
      <c r="K8" s="25"/>
      <c r="L8" s="25"/>
      <c r="M8" s="25"/>
      <c r="N8" s="18"/>
      <c r="O8" s="25">
        <v>1</v>
      </c>
      <c r="P8" s="25"/>
      <c r="Q8" s="25"/>
      <c r="R8" s="25"/>
      <c r="S8" s="25"/>
      <c r="T8" s="25"/>
      <c r="U8" s="18"/>
      <c r="V8" s="25">
        <v>1</v>
      </c>
      <c r="W8" s="25"/>
      <c r="X8" s="25"/>
      <c r="Y8" s="25"/>
      <c r="Z8" s="25"/>
      <c r="AA8" s="25"/>
    </row>
    <row r="9" spans="1:31" ht="21.75" customHeight="1" x14ac:dyDescent="0.3">
      <c r="A9" s="25">
        <v>2</v>
      </c>
      <c r="B9" s="25"/>
      <c r="C9" s="25"/>
      <c r="D9" s="25"/>
      <c r="E9" s="25"/>
      <c r="F9" s="25"/>
      <c r="G9" s="18"/>
      <c r="H9" s="25">
        <v>2</v>
      </c>
      <c r="I9" s="25"/>
      <c r="J9" s="25"/>
      <c r="K9" s="25"/>
      <c r="L9" s="25"/>
      <c r="M9" s="25"/>
      <c r="N9" s="18"/>
      <c r="O9" s="25">
        <v>2</v>
      </c>
      <c r="P9" s="25"/>
      <c r="Q9" s="25"/>
      <c r="R9" s="25"/>
      <c r="S9" s="25"/>
      <c r="T9" s="25"/>
      <c r="U9" s="18"/>
      <c r="V9" s="25">
        <v>2</v>
      </c>
      <c r="W9" s="25"/>
      <c r="X9" s="25"/>
      <c r="Y9" s="25"/>
      <c r="Z9" s="25"/>
      <c r="AA9" s="25"/>
      <c r="AE9" s="9"/>
    </row>
    <row r="10" spans="1:31" ht="21.75" customHeight="1" x14ac:dyDescent="0.2">
      <c r="A10" s="25">
        <v>3</v>
      </c>
      <c r="B10" s="25"/>
      <c r="C10" s="25"/>
      <c r="D10" s="25"/>
      <c r="E10" s="25"/>
      <c r="F10" s="25"/>
      <c r="G10" s="18"/>
      <c r="H10" s="25">
        <v>3</v>
      </c>
      <c r="I10" s="25"/>
      <c r="J10" s="25"/>
      <c r="K10" s="25"/>
      <c r="L10" s="25"/>
      <c r="M10" s="25"/>
      <c r="N10" s="18"/>
      <c r="O10" s="25">
        <v>3</v>
      </c>
      <c r="P10" s="25"/>
      <c r="Q10" s="25"/>
      <c r="R10" s="25"/>
      <c r="S10" s="25"/>
      <c r="T10" s="25"/>
      <c r="U10" s="18"/>
      <c r="V10" s="25">
        <v>3</v>
      </c>
      <c r="W10" s="25"/>
      <c r="X10" s="25"/>
      <c r="Y10" s="25"/>
      <c r="Z10" s="25"/>
      <c r="AA10" s="25"/>
    </row>
    <row r="11" spans="1:31" ht="21.75" customHeight="1" x14ac:dyDescent="0.2">
      <c r="A11" s="25">
        <v>4</v>
      </c>
      <c r="B11" s="25"/>
      <c r="C11" s="25"/>
      <c r="D11" s="25"/>
      <c r="E11" s="25"/>
      <c r="F11" s="25"/>
      <c r="G11" s="18"/>
      <c r="H11" s="25">
        <v>4</v>
      </c>
      <c r="I11" s="25"/>
      <c r="J11" s="25"/>
      <c r="K11" s="25"/>
      <c r="L11" s="25"/>
      <c r="M11" s="25"/>
      <c r="N11" s="18"/>
      <c r="O11" s="25">
        <v>4</v>
      </c>
      <c r="P11" s="25"/>
      <c r="Q11" s="25"/>
      <c r="R11" s="25"/>
      <c r="S11" s="25"/>
      <c r="T11" s="25"/>
      <c r="U11" s="18"/>
      <c r="V11" s="25">
        <v>4</v>
      </c>
      <c r="W11" s="25"/>
      <c r="X11" s="25"/>
      <c r="Y11" s="25"/>
      <c r="Z11" s="25"/>
      <c r="AA11" s="25"/>
    </row>
    <row r="12" spans="1:31" ht="21.75" customHeight="1" x14ac:dyDescent="0.2">
      <c r="A12" s="25">
        <v>5</v>
      </c>
      <c r="B12" s="25"/>
      <c r="C12" s="25"/>
      <c r="D12" s="25"/>
      <c r="E12" s="25"/>
      <c r="F12" s="25"/>
      <c r="G12" s="18"/>
      <c r="H12" s="25">
        <v>5</v>
      </c>
      <c r="I12" s="25"/>
      <c r="J12" s="25"/>
      <c r="K12" s="25"/>
      <c r="L12" s="25"/>
      <c r="M12" s="25"/>
      <c r="N12" s="18"/>
      <c r="O12" s="25">
        <v>5</v>
      </c>
      <c r="P12" s="25"/>
      <c r="Q12" s="25"/>
      <c r="R12" s="25"/>
      <c r="S12" s="25"/>
      <c r="T12" s="25"/>
      <c r="U12" s="18"/>
      <c r="V12" s="25">
        <v>5</v>
      </c>
      <c r="W12" s="25"/>
      <c r="X12" s="25"/>
      <c r="Y12" s="25"/>
      <c r="Z12" s="25"/>
      <c r="AA12" s="25"/>
    </row>
    <row r="13" spans="1:31" ht="21.75" customHeight="1" x14ac:dyDescent="0.2">
      <c r="A13" s="25">
        <v>6</v>
      </c>
      <c r="B13" s="25"/>
      <c r="C13" s="25"/>
      <c r="D13" s="25"/>
      <c r="E13" s="25"/>
      <c r="F13" s="25"/>
      <c r="G13" s="18"/>
      <c r="H13" s="25">
        <v>6</v>
      </c>
      <c r="I13" s="25"/>
      <c r="J13" s="25"/>
      <c r="K13" s="25"/>
      <c r="L13" s="25"/>
      <c r="M13" s="25"/>
      <c r="N13" s="18"/>
      <c r="O13" s="25">
        <v>6</v>
      </c>
      <c r="P13" s="25"/>
      <c r="Q13" s="25"/>
      <c r="R13" s="25"/>
      <c r="S13" s="25"/>
      <c r="T13" s="25"/>
      <c r="U13" s="18"/>
      <c r="V13" s="25">
        <v>6</v>
      </c>
      <c r="W13" s="25"/>
      <c r="X13" s="25"/>
      <c r="Y13" s="25"/>
      <c r="Z13" s="25"/>
      <c r="AA13" s="25"/>
    </row>
    <row r="14" spans="1:31" ht="21.75" customHeight="1" x14ac:dyDescent="0.2">
      <c r="A14" s="181" t="s">
        <v>178</v>
      </c>
      <c r="B14" s="181"/>
      <c r="C14" s="181"/>
      <c r="D14" s="181"/>
      <c r="E14" s="181"/>
      <c r="F14" s="26"/>
      <c r="G14" s="23"/>
      <c r="H14" s="182" t="s">
        <v>178</v>
      </c>
      <c r="I14" s="183"/>
      <c r="J14" s="183"/>
      <c r="K14" s="183"/>
      <c r="L14" s="184"/>
      <c r="M14" s="26"/>
      <c r="N14" s="23"/>
      <c r="O14" s="181" t="s">
        <v>178</v>
      </c>
      <c r="P14" s="181"/>
      <c r="Q14" s="181"/>
      <c r="R14" s="181"/>
      <c r="S14" s="181"/>
      <c r="T14" s="26"/>
      <c r="U14" s="23"/>
      <c r="V14" s="181" t="s">
        <v>178</v>
      </c>
      <c r="W14" s="181"/>
      <c r="X14" s="181"/>
      <c r="Y14" s="181"/>
      <c r="Z14" s="181"/>
      <c r="AA14" s="26"/>
    </row>
    <row r="15" spans="1:31" ht="21.75" customHeight="1" x14ac:dyDescent="0.2">
      <c r="A15" s="187">
        <v>10</v>
      </c>
      <c r="B15" s="187"/>
      <c r="C15" s="187"/>
      <c r="D15" s="187">
        <v>9</v>
      </c>
      <c r="E15" s="187"/>
      <c r="F15" s="187"/>
      <c r="G15" s="23"/>
      <c r="H15" s="188">
        <v>10</v>
      </c>
      <c r="I15" s="189"/>
      <c r="J15" s="190"/>
      <c r="K15" s="188">
        <v>9</v>
      </c>
      <c r="L15" s="189"/>
      <c r="M15" s="190"/>
      <c r="N15" s="23"/>
      <c r="O15" s="187">
        <v>10</v>
      </c>
      <c r="P15" s="187"/>
      <c r="Q15" s="187"/>
      <c r="R15" s="187">
        <v>9</v>
      </c>
      <c r="S15" s="187"/>
      <c r="T15" s="187"/>
      <c r="U15" s="23"/>
      <c r="V15" s="187">
        <v>10</v>
      </c>
      <c r="W15" s="187"/>
      <c r="X15" s="187"/>
      <c r="Y15" s="187">
        <v>9</v>
      </c>
      <c r="Z15" s="187"/>
      <c r="AA15" s="187"/>
    </row>
    <row r="16" spans="1:31" ht="21.75" customHeight="1" x14ac:dyDescent="0.2">
      <c r="A16" s="187"/>
      <c r="B16" s="187"/>
      <c r="C16" s="187"/>
      <c r="D16" s="187"/>
      <c r="E16" s="187"/>
      <c r="F16" s="187"/>
      <c r="G16" s="23"/>
      <c r="H16" s="188"/>
      <c r="I16" s="189"/>
      <c r="J16" s="190"/>
      <c r="K16" s="188"/>
      <c r="L16" s="189"/>
      <c r="M16" s="190"/>
      <c r="N16" s="23"/>
      <c r="O16" s="187"/>
      <c r="P16" s="187"/>
      <c r="Q16" s="187"/>
      <c r="R16" s="187"/>
      <c r="S16" s="187"/>
      <c r="T16" s="187"/>
      <c r="U16" s="23"/>
      <c r="V16" s="187"/>
      <c r="W16" s="187"/>
      <c r="X16" s="187"/>
      <c r="Y16" s="187"/>
      <c r="Z16" s="187"/>
      <c r="AA16" s="187"/>
    </row>
    <row r="17" spans="1:27" ht="21.75" customHeight="1" x14ac:dyDescent="0.2">
      <c r="A17" s="191" t="s">
        <v>144</v>
      </c>
      <c r="B17" s="191"/>
      <c r="C17" s="191"/>
      <c r="D17" s="191" t="s">
        <v>143</v>
      </c>
      <c r="E17" s="191"/>
      <c r="F17" s="191"/>
      <c r="G17" s="23"/>
      <c r="H17" s="192" t="s">
        <v>144</v>
      </c>
      <c r="I17" s="193"/>
      <c r="J17" s="194"/>
      <c r="K17" s="192" t="s">
        <v>143</v>
      </c>
      <c r="L17" s="193"/>
      <c r="M17" s="194"/>
      <c r="N17" s="23"/>
      <c r="O17" s="191" t="s">
        <v>144</v>
      </c>
      <c r="P17" s="191"/>
      <c r="Q17" s="191"/>
      <c r="R17" s="191" t="s">
        <v>143</v>
      </c>
      <c r="S17" s="191"/>
      <c r="T17" s="191"/>
      <c r="U17" s="23"/>
      <c r="V17" s="191" t="s">
        <v>144</v>
      </c>
      <c r="W17" s="191"/>
      <c r="X17" s="191"/>
      <c r="Y17" s="191" t="s">
        <v>143</v>
      </c>
      <c r="Z17" s="191"/>
      <c r="AA17" s="191"/>
    </row>
    <row r="18" spans="1:27" ht="21.75" customHeight="1" x14ac:dyDescent="0.2">
      <c r="A18" s="191"/>
      <c r="B18" s="191"/>
      <c r="C18" s="191"/>
      <c r="D18" s="191"/>
      <c r="E18" s="191"/>
      <c r="F18" s="191"/>
      <c r="G18" s="23"/>
      <c r="H18" s="195"/>
      <c r="I18" s="196"/>
      <c r="J18" s="197"/>
      <c r="K18" s="195"/>
      <c r="L18" s="196"/>
      <c r="M18" s="197"/>
      <c r="N18" s="23"/>
      <c r="O18" s="191"/>
      <c r="P18" s="191"/>
      <c r="Q18" s="191"/>
      <c r="R18" s="191"/>
      <c r="S18" s="191"/>
      <c r="T18" s="191"/>
      <c r="U18" s="23"/>
      <c r="V18" s="191"/>
      <c r="W18" s="191"/>
      <c r="X18" s="191"/>
      <c r="Y18" s="191"/>
      <c r="Z18" s="191"/>
      <c r="AA18" s="191"/>
    </row>
    <row r="19" spans="1:27" ht="21.75" customHeight="1" x14ac:dyDescent="0.2">
      <c r="A19" s="191"/>
      <c r="B19" s="191"/>
      <c r="C19" s="191"/>
      <c r="D19" s="191"/>
      <c r="E19" s="191"/>
      <c r="F19" s="191"/>
      <c r="G19" s="23"/>
      <c r="H19" s="198"/>
      <c r="I19" s="199"/>
      <c r="J19" s="200"/>
      <c r="K19" s="198"/>
      <c r="L19" s="199"/>
      <c r="M19" s="200"/>
      <c r="N19" s="23"/>
      <c r="O19" s="191"/>
      <c r="P19" s="191"/>
      <c r="Q19" s="191"/>
      <c r="R19" s="191"/>
      <c r="S19" s="191"/>
      <c r="T19" s="191"/>
      <c r="U19" s="23"/>
      <c r="V19" s="191"/>
      <c r="W19" s="191"/>
      <c r="X19" s="191"/>
      <c r="Y19" s="191"/>
      <c r="Z19" s="191"/>
      <c r="AA19" s="191"/>
    </row>
    <row r="20" spans="1:27" ht="21.75" customHeight="1" x14ac:dyDescent="0.2"/>
    <row r="21" spans="1:27" ht="21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 t="str">
        <f>Feuil1!D6</f>
        <v>2ème étape Challenge CHAIRMARTIN</v>
      </c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7"/>
    </row>
    <row r="22" spans="1:27" ht="21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</row>
    <row r="23" spans="1:2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</row>
  </sheetData>
  <mergeCells count="79">
    <mergeCell ref="B1:F1"/>
    <mergeCell ref="I1:M1"/>
    <mergeCell ref="P1:T1"/>
    <mergeCell ref="W1:AA1"/>
    <mergeCell ref="B2:F2"/>
    <mergeCell ref="I2:M2"/>
    <mergeCell ref="P2:T2"/>
    <mergeCell ref="W2:AA2"/>
    <mergeCell ref="V3:W3"/>
    <mergeCell ref="X3:AA3"/>
    <mergeCell ref="A4:B4"/>
    <mergeCell ref="H4:I4"/>
    <mergeCell ref="O4:P4"/>
    <mergeCell ref="V4:W4"/>
    <mergeCell ref="A3:B3"/>
    <mergeCell ref="C3:G3"/>
    <mergeCell ref="H3:I3"/>
    <mergeCell ref="J3:N3"/>
    <mergeCell ref="O3:P3"/>
    <mergeCell ref="Q3:U3"/>
    <mergeCell ref="A5:B5"/>
    <mergeCell ref="C5:D5"/>
    <mergeCell ref="E5:F5"/>
    <mergeCell ref="H5:I5"/>
    <mergeCell ref="J5:K5"/>
    <mergeCell ref="Q5:R5"/>
    <mergeCell ref="S5:T5"/>
    <mergeCell ref="V5:W5"/>
    <mergeCell ref="X5:Y5"/>
    <mergeCell ref="Z5:AA5"/>
    <mergeCell ref="E6:E7"/>
    <mergeCell ref="F6:F7"/>
    <mergeCell ref="H6:H7"/>
    <mergeCell ref="I6:K6"/>
    <mergeCell ref="O5:P5"/>
    <mergeCell ref="L5:M5"/>
    <mergeCell ref="V6:V7"/>
    <mergeCell ref="W6:Y6"/>
    <mergeCell ref="Z6:Z7"/>
    <mergeCell ref="AA6:AA7"/>
    <mergeCell ref="A14:E14"/>
    <mergeCell ref="H14:L14"/>
    <mergeCell ref="O14:S14"/>
    <mergeCell ref="V14:Z14"/>
    <mergeCell ref="L6:L7"/>
    <mergeCell ref="M6:M7"/>
    <mergeCell ref="O6:O7"/>
    <mergeCell ref="P6:R6"/>
    <mergeCell ref="S6:S7"/>
    <mergeCell ref="T6:T7"/>
    <mergeCell ref="A6:A7"/>
    <mergeCell ref="B6:D6"/>
    <mergeCell ref="V15:X15"/>
    <mergeCell ref="Y15:AA15"/>
    <mergeCell ref="A16:C16"/>
    <mergeCell ref="D16:F16"/>
    <mergeCell ref="H16:J16"/>
    <mergeCell ref="K16:M16"/>
    <mergeCell ref="O16:Q16"/>
    <mergeCell ref="R16:T16"/>
    <mergeCell ref="V16:X16"/>
    <mergeCell ref="Y16:AA16"/>
    <mergeCell ref="A15:C15"/>
    <mergeCell ref="D15:F15"/>
    <mergeCell ref="H15:J15"/>
    <mergeCell ref="K15:M15"/>
    <mergeCell ref="O15:Q15"/>
    <mergeCell ref="R15:T15"/>
    <mergeCell ref="V17:X19"/>
    <mergeCell ref="Y17:AA19"/>
    <mergeCell ref="A21:N22"/>
    <mergeCell ref="O21:AA22"/>
    <mergeCell ref="A23:AA23"/>
    <mergeCell ref="A17:C19"/>
    <mergeCell ref="D17:F19"/>
    <mergeCell ref="H17:J19"/>
    <mergeCell ref="K17:M19"/>
    <mergeCell ref="O17:Q19"/>
    <mergeCell ref="R17:T19"/>
  </mergeCells>
  <pageMargins left="0.25" right="0.25" top="0.75" bottom="0.75" header="0.3" footer="0.3"/>
  <pageSetup paperSize="9" orientation="landscape" r:id="rId1"/>
  <drawing r:id="rId2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199BF-6E53-4DA7-A726-58E628342511}">
  <sheetPr codeName="Feuil109"/>
  <dimension ref="A1:AE23"/>
  <sheetViews>
    <sheetView workbookViewId="0">
      <selection activeCell="A21" sqref="A21:AA23"/>
    </sheetView>
  </sheetViews>
  <sheetFormatPr baseColWidth="10" defaultRowHeight="12.75" x14ac:dyDescent="0.2"/>
  <cols>
    <col min="1" max="1" width="4.5703125" style="1" customWidth="1"/>
    <col min="2" max="6" width="5.85546875" style="1" customWidth="1"/>
    <col min="7" max="7" width="2.140625" style="1" customWidth="1"/>
    <col min="8" max="8" width="4.5703125" style="1" customWidth="1"/>
    <col min="9" max="13" width="5.85546875" style="1" customWidth="1"/>
    <col min="14" max="14" width="2.140625" style="1" customWidth="1"/>
    <col min="15" max="15" width="4.5703125" style="1" customWidth="1"/>
    <col min="16" max="20" width="5.85546875" style="1" customWidth="1"/>
    <col min="21" max="21" width="2.140625" style="1" customWidth="1"/>
    <col min="22" max="22" width="4.5703125" style="1" customWidth="1"/>
    <col min="23" max="27" width="5.85546875" style="1" customWidth="1"/>
    <col min="28" max="30" width="11.42578125" style="1"/>
    <col min="31" max="31" width="21.85546875" style="1" customWidth="1"/>
    <col min="32" max="16384" width="11.42578125" style="1"/>
  </cols>
  <sheetData>
    <row r="1" spans="1:31" ht="21.75" customHeight="1" x14ac:dyDescent="0.2">
      <c r="A1" s="101" t="s">
        <v>130</v>
      </c>
      <c r="B1" s="170" t="e">
        <f>VLOOKUP(C4,Liste!B:K,2,FALSE)</f>
        <v>#N/A</v>
      </c>
      <c r="C1" s="170"/>
      <c r="D1" s="170"/>
      <c r="E1" s="170"/>
      <c r="F1" s="170"/>
      <c r="G1" s="18"/>
      <c r="H1" s="101" t="s">
        <v>130</v>
      </c>
      <c r="I1" s="170" t="e">
        <f>VLOOKUP(J4,Liste!B:C,2,FALSE)</f>
        <v>#N/A</v>
      </c>
      <c r="J1" s="170"/>
      <c r="K1" s="170"/>
      <c r="L1" s="170"/>
      <c r="M1" s="170"/>
      <c r="N1" s="19"/>
      <c r="O1" s="101" t="s">
        <v>130</v>
      </c>
      <c r="P1" s="170" t="e">
        <f>VLOOKUP(Q4,Liste!B:C,2,FALSE)</f>
        <v>#N/A</v>
      </c>
      <c r="Q1" s="170"/>
      <c r="R1" s="170"/>
      <c r="S1" s="170"/>
      <c r="T1" s="170"/>
      <c r="U1" s="19"/>
      <c r="V1" s="101" t="s">
        <v>130</v>
      </c>
      <c r="W1" s="170" t="e">
        <f>VLOOKUP(X4,Liste!B:C,2,FALSE)</f>
        <v>#N/A</v>
      </c>
      <c r="X1" s="170"/>
      <c r="Y1" s="170"/>
      <c r="Z1" s="170"/>
      <c r="AA1" s="170"/>
    </row>
    <row r="2" spans="1:31" ht="21.75" customHeight="1" x14ac:dyDescent="0.2">
      <c r="A2" s="101" t="s">
        <v>30</v>
      </c>
      <c r="B2" s="170" t="e">
        <f>VLOOKUP(C4,Liste!B:D,3,FALSE)</f>
        <v>#N/A</v>
      </c>
      <c r="C2" s="170"/>
      <c r="D2" s="170"/>
      <c r="E2" s="170"/>
      <c r="F2" s="170"/>
      <c r="G2" s="18"/>
      <c r="H2" s="101" t="s">
        <v>30</v>
      </c>
      <c r="I2" s="170" t="e">
        <f>VLOOKUP(J4,Liste!B:D,3,FALSE)</f>
        <v>#N/A</v>
      </c>
      <c r="J2" s="170"/>
      <c r="K2" s="170"/>
      <c r="L2" s="170"/>
      <c r="M2" s="170"/>
      <c r="N2" s="19"/>
      <c r="O2" s="101" t="s">
        <v>30</v>
      </c>
      <c r="P2" s="170" t="e">
        <f>VLOOKUP(Q4,Liste!B:D,3,FALSE)</f>
        <v>#N/A</v>
      </c>
      <c r="Q2" s="170"/>
      <c r="R2" s="170"/>
      <c r="S2" s="170"/>
      <c r="T2" s="170"/>
      <c r="U2" s="19"/>
      <c r="V2" s="101" t="s">
        <v>30</v>
      </c>
      <c r="W2" s="170" t="e">
        <f>VLOOKUP(X4,Liste!B:D,3,FALSE)</f>
        <v>#N/A</v>
      </c>
      <c r="X2" s="170"/>
      <c r="Y2" s="170"/>
      <c r="Z2" s="170"/>
      <c r="AA2" s="170"/>
    </row>
    <row r="3" spans="1:31" ht="21.75" customHeight="1" x14ac:dyDescent="0.2">
      <c r="A3" s="171" t="s">
        <v>131</v>
      </c>
      <c r="B3" s="171"/>
      <c r="C3" s="170" t="e">
        <f>VLOOKUP(C4,Liste!B:K,5,FALSE)</f>
        <v>#N/A</v>
      </c>
      <c r="D3" s="170"/>
      <c r="E3" s="170"/>
      <c r="F3" s="170"/>
      <c r="G3" s="170"/>
      <c r="H3" s="171" t="s">
        <v>131</v>
      </c>
      <c r="I3" s="171"/>
      <c r="J3" s="170" t="e">
        <f>VLOOKUP(J4,Liste!B:K,5,FALSE)</f>
        <v>#N/A</v>
      </c>
      <c r="K3" s="170"/>
      <c r="L3" s="170"/>
      <c r="M3" s="170"/>
      <c r="N3" s="170"/>
      <c r="O3" s="171" t="s">
        <v>131</v>
      </c>
      <c r="P3" s="171"/>
      <c r="Q3" s="170" t="e">
        <f>VLOOKUP(Q4,Liste!B:F,5,FALSE)</f>
        <v>#N/A</v>
      </c>
      <c r="R3" s="170"/>
      <c r="S3" s="170"/>
      <c r="T3" s="170"/>
      <c r="U3" s="170"/>
      <c r="V3" s="171" t="s">
        <v>131</v>
      </c>
      <c r="W3" s="171"/>
      <c r="X3" s="170" t="e">
        <f>VLOOKUP(X4,Liste!B:F,5,FALSE)</f>
        <v>#N/A</v>
      </c>
      <c r="Y3" s="170"/>
      <c r="Z3" s="170"/>
      <c r="AA3" s="170"/>
      <c r="AB3" s="20"/>
    </row>
    <row r="4" spans="1:31" ht="21.75" customHeight="1" x14ac:dyDescent="0.2">
      <c r="A4" s="171" t="s">
        <v>132</v>
      </c>
      <c r="B4" s="171"/>
      <c r="C4" s="21" t="str">
        <f>Feuil1!D11</f>
        <v>3A</v>
      </c>
      <c r="D4" s="18"/>
      <c r="E4" s="18"/>
      <c r="F4" s="18"/>
      <c r="G4" s="18"/>
      <c r="H4" s="171" t="s">
        <v>132</v>
      </c>
      <c r="I4" s="171"/>
      <c r="J4" s="21" t="str">
        <f>Feuil1!D12</f>
        <v>3B</v>
      </c>
      <c r="K4" s="18"/>
      <c r="L4" s="18"/>
      <c r="M4" s="18"/>
      <c r="N4" s="18"/>
      <c r="O4" s="171" t="s">
        <v>132</v>
      </c>
      <c r="P4" s="171"/>
      <c r="Q4" s="21" t="str">
        <f>Feuil1!D13</f>
        <v>3C</v>
      </c>
      <c r="R4" s="18"/>
      <c r="S4" s="18"/>
      <c r="T4" s="18"/>
      <c r="U4" s="18"/>
      <c r="V4" s="171" t="s">
        <v>132</v>
      </c>
      <c r="W4" s="171"/>
      <c r="X4" s="21" t="str">
        <f>Feuil1!D14</f>
        <v>3D</v>
      </c>
      <c r="Y4" s="18"/>
      <c r="Z4" s="18"/>
      <c r="AA4" s="18"/>
      <c r="AE4" s="22"/>
    </row>
    <row r="5" spans="1:31" ht="21.75" customHeight="1" x14ac:dyDescent="0.2">
      <c r="A5" s="172" t="str">
        <f>Feuil1!D4</f>
        <v>2ème Tir</v>
      </c>
      <c r="B5" s="172"/>
      <c r="C5" s="163" t="s">
        <v>175</v>
      </c>
      <c r="D5" s="163"/>
      <c r="E5" s="173" t="e">
        <f>VLOOKUP(C4,Liste!B:K,4,FALSE)</f>
        <v>#N/A</v>
      </c>
      <c r="F5" s="173"/>
      <c r="G5" s="23"/>
      <c r="H5" s="172" t="str">
        <f>Feuil1!D4</f>
        <v>2ème Tir</v>
      </c>
      <c r="I5" s="172"/>
      <c r="J5" s="163" t="s">
        <v>175</v>
      </c>
      <c r="K5" s="163"/>
      <c r="L5" s="173" t="e">
        <f>VLOOKUP(J4,Liste!B:K,4,FALSE)</f>
        <v>#N/A</v>
      </c>
      <c r="M5" s="173"/>
      <c r="N5" s="23"/>
      <c r="O5" s="172" t="str">
        <f>Feuil1!D4</f>
        <v>2ème Tir</v>
      </c>
      <c r="P5" s="172"/>
      <c r="Q5" s="163" t="s">
        <v>175</v>
      </c>
      <c r="R5" s="163"/>
      <c r="S5" s="173" t="e">
        <f>VLOOKUP(Q4,Liste!B:E,4,FALSE)</f>
        <v>#N/A</v>
      </c>
      <c r="T5" s="173"/>
      <c r="U5" s="23"/>
      <c r="V5" s="172" t="str">
        <f>Feuil1!D4</f>
        <v>2ème Tir</v>
      </c>
      <c r="W5" s="172"/>
      <c r="X5" s="163" t="s">
        <v>175</v>
      </c>
      <c r="Y5" s="163"/>
      <c r="Z5" s="173" t="e">
        <f>VLOOKUP(X4,Liste!B:E,4,FALSE)</f>
        <v>#N/A</v>
      </c>
      <c r="AA5" s="173"/>
    </row>
    <row r="6" spans="1:31" ht="21.75" customHeight="1" x14ac:dyDescent="0.2">
      <c r="A6" s="180" t="s">
        <v>176</v>
      </c>
      <c r="B6" s="174" t="s">
        <v>177</v>
      </c>
      <c r="C6" s="174"/>
      <c r="D6" s="174"/>
      <c r="E6" s="174" t="s">
        <v>138</v>
      </c>
      <c r="F6" s="174" t="s">
        <v>139</v>
      </c>
      <c r="G6" s="18"/>
      <c r="H6" s="175" t="str">
        <f>A6</f>
        <v>N°</v>
      </c>
      <c r="I6" s="177" t="str">
        <f>B6</f>
        <v>Points par flèches</v>
      </c>
      <c r="J6" s="178"/>
      <c r="K6" s="179"/>
      <c r="L6" s="185" t="s">
        <v>138</v>
      </c>
      <c r="M6" s="185" t="s">
        <v>139</v>
      </c>
      <c r="N6" s="18"/>
      <c r="O6" s="180" t="s">
        <v>176</v>
      </c>
      <c r="P6" s="174" t="s">
        <v>177</v>
      </c>
      <c r="Q6" s="174"/>
      <c r="R6" s="174"/>
      <c r="S6" s="174" t="s">
        <v>138</v>
      </c>
      <c r="T6" s="174" t="s">
        <v>139</v>
      </c>
      <c r="U6" s="18"/>
      <c r="V6" s="180" t="str">
        <f>O6</f>
        <v>N°</v>
      </c>
      <c r="W6" s="174" t="str">
        <f>P6</f>
        <v>Points par flèches</v>
      </c>
      <c r="X6" s="174"/>
      <c r="Y6" s="174"/>
      <c r="Z6" s="174" t="s">
        <v>138</v>
      </c>
      <c r="AA6" s="174" t="s">
        <v>139</v>
      </c>
    </row>
    <row r="7" spans="1:31" ht="21.75" customHeight="1" x14ac:dyDescent="0.2">
      <c r="A7" s="180"/>
      <c r="B7" s="102">
        <v>1</v>
      </c>
      <c r="C7" s="102">
        <v>2</v>
      </c>
      <c r="D7" s="102">
        <v>3</v>
      </c>
      <c r="E7" s="174"/>
      <c r="F7" s="174"/>
      <c r="G7" s="18"/>
      <c r="H7" s="176"/>
      <c r="I7" s="102">
        <v>1</v>
      </c>
      <c r="J7" s="102">
        <v>2</v>
      </c>
      <c r="K7" s="102">
        <v>3</v>
      </c>
      <c r="L7" s="186"/>
      <c r="M7" s="186"/>
      <c r="N7" s="18"/>
      <c r="O7" s="180"/>
      <c r="P7" s="102">
        <v>1</v>
      </c>
      <c r="Q7" s="102">
        <v>2</v>
      </c>
      <c r="R7" s="102">
        <v>3</v>
      </c>
      <c r="S7" s="174"/>
      <c r="T7" s="174"/>
      <c r="U7" s="18"/>
      <c r="V7" s="180"/>
      <c r="W7" s="102">
        <v>1</v>
      </c>
      <c r="X7" s="102">
        <v>2</v>
      </c>
      <c r="Y7" s="102">
        <v>3</v>
      </c>
      <c r="Z7" s="174"/>
      <c r="AA7" s="174"/>
    </row>
    <row r="8" spans="1:31" ht="21.75" customHeight="1" x14ac:dyDescent="0.2">
      <c r="A8" s="25">
        <v>1</v>
      </c>
      <c r="B8" s="25"/>
      <c r="C8" s="25"/>
      <c r="D8" s="25"/>
      <c r="E8" s="25"/>
      <c r="F8" s="25"/>
      <c r="G8" s="18"/>
      <c r="H8" s="25">
        <v>1</v>
      </c>
      <c r="I8" s="25"/>
      <c r="J8" s="25"/>
      <c r="K8" s="25"/>
      <c r="L8" s="25"/>
      <c r="M8" s="25"/>
      <c r="N8" s="18"/>
      <c r="O8" s="25">
        <v>1</v>
      </c>
      <c r="P8" s="25"/>
      <c r="Q8" s="25"/>
      <c r="R8" s="25"/>
      <c r="S8" s="25"/>
      <c r="T8" s="25"/>
      <c r="U8" s="18"/>
      <c r="V8" s="25">
        <v>1</v>
      </c>
      <c r="W8" s="25"/>
      <c r="X8" s="25"/>
      <c r="Y8" s="25"/>
      <c r="Z8" s="25"/>
      <c r="AA8" s="25"/>
    </row>
    <row r="9" spans="1:31" ht="21.75" customHeight="1" x14ac:dyDescent="0.3">
      <c r="A9" s="25">
        <v>2</v>
      </c>
      <c r="B9" s="25"/>
      <c r="C9" s="25"/>
      <c r="D9" s="25"/>
      <c r="E9" s="25"/>
      <c r="F9" s="25"/>
      <c r="G9" s="18"/>
      <c r="H9" s="25">
        <v>2</v>
      </c>
      <c r="I9" s="25"/>
      <c r="J9" s="25"/>
      <c r="K9" s="25"/>
      <c r="L9" s="25"/>
      <c r="M9" s="25"/>
      <c r="N9" s="18"/>
      <c r="O9" s="25">
        <v>2</v>
      </c>
      <c r="P9" s="25"/>
      <c r="Q9" s="25"/>
      <c r="R9" s="25"/>
      <c r="S9" s="25"/>
      <c r="T9" s="25"/>
      <c r="U9" s="18"/>
      <c r="V9" s="25">
        <v>2</v>
      </c>
      <c r="W9" s="25"/>
      <c r="X9" s="25"/>
      <c r="Y9" s="25"/>
      <c r="Z9" s="25"/>
      <c r="AA9" s="25"/>
      <c r="AE9" s="9"/>
    </row>
    <row r="10" spans="1:31" ht="21.75" customHeight="1" x14ac:dyDescent="0.2">
      <c r="A10" s="25">
        <v>3</v>
      </c>
      <c r="B10" s="25"/>
      <c r="C10" s="25"/>
      <c r="D10" s="25"/>
      <c r="E10" s="25"/>
      <c r="F10" s="25"/>
      <c r="G10" s="18"/>
      <c r="H10" s="25">
        <v>3</v>
      </c>
      <c r="I10" s="25"/>
      <c r="J10" s="25"/>
      <c r="K10" s="25"/>
      <c r="L10" s="25"/>
      <c r="M10" s="25"/>
      <c r="N10" s="18"/>
      <c r="O10" s="25">
        <v>3</v>
      </c>
      <c r="P10" s="25"/>
      <c r="Q10" s="25"/>
      <c r="R10" s="25"/>
      <c r="S10" s="25"/>
      <c r="T10" s="25"/>
      <c r="U10" s="18"/>
      <c r="V10" s="25">
        <v>3</v>
      </c>
      <c r="W10" s="25"/>
      <c r="X10" s="25"/>
      <c r="Y10" s="25"/>
      <c r="Z10" s="25"/>
      <c r="AA10" s="25"/>
    </row>
    <row r="11" spans="1:31" ht="21.75" customHeight="1" x14ac:dyDescent="0.2">
      <c r="A11" s="25">
        <v>4</v>
      </c>
      <c r="B11" s="25"/>
      <c r="C11" s="25"/>
      <c r="D11" s="25"/>
      <c r="E11" s="25"/>
      <c r="F11" s="25"/>
      <c r="G11" s="18"/>
      <c r="H11" s="25">
        <v>4</v>
      </c>
      <c r="I11" s="25"/>
      <c r="J11" s="25"/>
      <c r="K11" s="25"/>
      <c r="L11" s="25"/>
      <c r="M11" s="25"/>
      <c r="N11" s="18"/>
      <c r="O11" s="25">
        <v>4</v>
      </c>
      <c r="P11" s="25"/>
      <c r="Q11" s="25"/>
      <c r="R11" s="25"/>
      <c r="S11" s="25"/>
      <c r="T11" s="25"/>
      <c r="U11" s="18"/>
      <c r="V11" s="25">
        <v>4</v>
      </c>
      <c r="W11" s="25"/>
      <c r="X11" s="25"/>
      <c r="Y11" s="25"/>
      <c r="Z11" s="25"/>
      <c r="AA11" s="25"/>
    </row>
    <row r="12" spans="1:31" ht="21.75" customHeight="1" x14ac:dyDescent="0.2">
      <c r="A12" s="25">
        <v>5</v>
      </c>
      <c r="B12" s="25"/>
      <c r="C12" s="25"/>
      <c r="D12" s="25"/>
      <c r="E12" s="25"/>
      <c r="F12" s="25"/>
      <c r="G12" s="18"/>
      <c r="H12" s="25">
        <v>5</v>
      </c>
      <c r="I12" s="25"/>
      <c r="J12" s="25"/>
      <c r="K12" s="25"/>
      <c r="L12" s="25"/>
      <c r="M12" s="25"/>
      <c r="N12" s="18"/>
      <c r="O12" s="25">
        <v>5</v>
      </c>
      <c r="P12" s="25"/>
      <c r="Q12" s="25"/>
      <c r="R12" s="25"/>
      <c r="S12" s="25"/>
      <c r="T12" s="25"/>
      <c r="U12" s="18"/>
      <c r="V12" s="25">
        <v>5</v>
      </c>
      <c r="W12" s="25"/>
      <c r="X12" s="25"/>
      <c r="Y12" s="25"/>
      <c r="Z12" s="25"/>
      <c r="AA12" s="25"/>
    </row>
    <row r="13" spans="1:31" ht="21.75" customHeight="1" x14ac:dyDescent="0.2">
      <c r="A13" s="25">
        <v>6</v>
      </c>
      <c r="B13" s="25"/>
      <c r="C13" s="25"/>
      <c r="D13" s="25"/>
      <c r="E13" s="25"/>
      <c r="F13" s="25"/>
      <c r="G13" s="18"/>
      <c r="H13" s="25">
        <v>6</v>
      </c>
      <c r="I13" s="25"/>
      <c r="J13" s="25"/>
      <c r="K13" s="25"/>
      <c r="L13" s="25"/>
      <c r="M13" s="25"/>
      <c r="N13" s="18"/>
      <c r="O13" s="25">
        <v>6</v>
      </c>
      <c r="P13" s="25"/>
      <c r="Q13" s="25"/>
      <c r="R13" s="25"/>
      <c r="S13" s="25"/>
      <c r="T13" s="25"/>
      <c r="U13" s="18"/>
      <c r="V13" s="25">
        <v>6</v>
      </c>
      <c r="W13" s="25"/>
      <c r="X13" s="25"/>
      <c r="Y13" s="25"/>
      <c r="Z13" s="25"/>
      <c r="AA13" s="25"/>
    </row>
    <row r="14" spans="1:31" ht="21.75" customHeight="1" x14ac:dyDescent="0.2">
      <c r="A14" s="181" t="s">
        <v>178</v>
      </c>
      <c r="B14" s="181"/>
      <c r="C14" s="181"/>
      <c r="D14" s="181"/>
      <c r="E14" s="181"/>
      <c r="F14" s="26"/>
      <c r="G14" s="23"/>
      <c r="H14" s="182" t="s">
        <v>178</v>
      </c>
      <c r="I14" s="183"/>
      <c r="J14" s="183"/>
      <c r="K14" s="183"/>
      <c r="L14" s="184"/>
      <c r="M14" s="26"/>
      <c r="N14" s="23"/>
      <c r="O14" s="181" t="s">
        <v>178</v>
      </c>
      <c r="P14" s="181"/>
      <c r="Q14" s="181"/>
      <c r="R14" s="181"/>
      <c r="S14" s="181"/>
      <c r="T14" s="26"/>
      <c r="U14" s="23"/>
      <c r="V14" s="181" t="s">
        <v>178</v>
      </c>
      <c r="W14" s="181"/>
      <c r="X14" s="181"/>
      <c r="Y14" s="181"/>
      <c r="Z14" s="181"/>
      <c r="AA14" s="26"/>
    </row>
    <row r="15" spans="1:31" ht="21.75" customHeight="1" x14ac:dyDescent="0.2">
      <c r="A15" s="187">
        <v>10</v>
      </c>
      <c r="B15" s="187"/>
      <c r="C15" s="187"/>
      <c r="D15" s="187">
        <v>9</v>
      </c>
      <c r="E15" s="187"/>
      <c r="F15" s="187"/>
      <c r="G15" s="23"/>
      <c r="H15" s="188">
        <v>10</v>
      </c>
      <c r="I15" s="189"/>
      <c r="J15" s="190"/>
      <c r="K15" s="188">
        <v>9</v>
      </c>
      <c r="L15" s="189"/>
      <c r="M15" s="190"/>
      <c r="N15" s="23"/>
      <c r="O15" s="187">
        <v>10</v>
      </c>
      <c r="P15" s="187"/>
      <c r="Q15" s="187"/>
      <c r="R15" s="187">
        <v>9</v>
      </c>
      <c r="S15" s="187"/>
      <c r="T15" s="187"/>
      <c r="U15" s="23"/>
      <c r="V15" s="187">
        <v>10</v>
      </c>
      <c r="W15" s="187"/>
      <c r="X15" s="187"/>
      <c r="Y15" s="187">
        <v>9</v>
      </c>
      <c r="Z15" s="187"/>
      <c r="AA15" s="187"/>
    </row>
    <row r="16" spans="1:31" ht="21.75" customHeight="1" x14ac:dyDescent="0.2">
      <c r="A16" s="187"/>
      <c r="B16" s="187"/>
      <c r="C16" s="187"/>
      <c r="D16" s="187"/>
      <c r="E16" s="187"/>
      <c r="F16" s="187"/>
      <c r="G16" s="23"/>
      <c r="H16" s="188"/>
      <c r="I16" s="189"/>
      <c r="J16" s="190"/>
      <c r="K16" s="188"/>
      <c r="L16" s="189"/>
      <c r="M16" s="190"/>
      <c r="N16" s="23"/>
      <c r="O16" s="187"/>
      <c r="P16" s="187"/>
      <c r="Q16" s="187"/>
      <c r="R16" s="187"/>
      <c r="S16" s="187"/>
      <c r="T16" s="187"/>
      <c r="U16" s="23"/>
      <c r="V16" s="187"/>
      <c r="W16" s="187"/>
      <c r="X16" s="187"/>
      <c r="Y16" s="187"/>
      <c r="Z16" s="187"/>
      <c r="AA16" s="187"/>
    </row>
    <row r="17" spans="1:27" ht="21.75" customHeight="1" x14ac:dyDescent="0.2">
      <c r="A17" s="191" t="s">
        <v>144</v>
      </c>
      <c r="B17" s="191"/>
      <c r="C17" s="191"/>
      <c r="D17" s="191" t="s">
        <v>143</v>
      </c>
      <c r="E17" s="191"/>
      <c r="F17" s="191"/>
      <c r="G17" s="23"/>
      <c r="H17" s="192" t="s">
        <v>144</v>
      </c>
      <c r="I17" s="193"/>
      <c r="J17" s="194"/>
      <c r="K17" s="192" t="s">
        <v>143</v>
      </c>
      <c r="L17" s="193"/>
      <c r="M17" s="194"/>
      <c r="N17" s="23"/>
      <c r="O17" s="191" t="s">
        <v>144</v>
      </c>
      <c r="P17" s="191"/>
      <c r="Q17" s="191"/>
      <c r="R17" s="191" t="s">
        <v>143</v>
      </c>
      <c r="S17" s="191"/>
      <c r="T17" s="191"/>
      <c r="U17" s="23"/>
      <c r="V17" s="191" t="s">
        <v>144</v>
      </c>
      <c r="W17" s="191"/>
      <c r="X17" s="191"/>
      <c r="Y17" s="191" t="s">
        <v>143</v>
      </c>
      <c r="Z17" s="191"/>
      <c r="AA17" s="191"/>
    </row>
    <row r="18" spans="1:27" ht="21.75" customHeight="1" x14ac:dyDescent="0.2">
      <c r="A18" s="191"/>
      <c r="B18" s="191"/>
      <c r="C18" s="191"/>
      <c r="D18" s="191"/>
      <c r="E18" s="191"/>
      <c r="F18" s="191"/>
      <c r="G18" s="23"/>
      <c r="H18" s="195"/>
      <c r="I18" s="196"/>
      <c r="J18" s="197"/>
      <c r="K18" s="195"/>
      <c r="L18" s="196"/>
      <c r="M18" s="197"/>
      <c r="N18" s="23"/>
      <c r="O18" s="191"/>
      <c r="P18" s="191"/>
      <c r="Q18" s="191"/>
      <c r="R18" s="191"/>
      <c r="S18" s="191"/>
      <c r="T18" s="191"/>
      <c r="U18" s="23"/>
      <c r="V18" s="191"/>
      <c r="W18" s="191"/>
      <c r="X18" s="191"/>
      <c r="Y18" s="191"/>
      <c r="Z18" s="191"/>
      <c r="AA18" s="191"/>
    </row>
    <row r="19" spans="1:27" ht="21.75" customHeight="1" x14ac:dyDescent="0.2">
      <c r="A19" s="191"/>
      <c r="B19" s="191"/>
      <c r="C19" s="191"/>
      <c r="D19" s="191"/>
      <c r="E19" s="191"/>
      <c r="F19" s="191"/>
      <c r="G19" s="23"/>
      <c r="H19" s="198"/>
      <c r="I19" s="199"/>
      <c r="J19" s="200"/>
      <c r="K19" s="198"/>
      <c r="L19" s="199"/>
      <c r="M19" s="200"/>
      <c r="N19" s="23"/>
      <c r="O19" s="191"/>
      <c r="P19" s="191"/>
      <c r="Q19" s="191"/>
      <c r="R19" s="191"/>
      <c r="S19" s="191"/>
      <c r="T19" s="191"/>
      <c r="U19" s="23"/>
      <c r="V19" s="191"/>
      <c r="W19" s="191"/>
      <c r="X19" s="191"/>
      <c r="Y19" s="191"/>
      <c r="Z19" s="191"/>
      <c r="AA19" s="191"/>
    </row>
    <row r="20" spans="1:27" ht="21.75" customHeight="1" x14ac:dyDescent="0.2"/>
    <row r="21" spans="1:27" ht="21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 t="str">
        <f>Feuil1!D6</f>
        <v>2ème étape Challenge CHAIRMARTIN</v>
      </c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7"/>
    </row>
    <row r="22" spans="1:27" ht="21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</row>
    <row r="23" spans="1:2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</row>
  </sheetData>
  <mergeCells count="79">
    <mergeCell ref="B1:F1"/>
    <mergeCell ref="I1:M1"/>
    <mergeCell ref="P1:T1"/>
    <mergeCell ref="W1:AA1"/>
    <mergeCell ref="B2:F2"/>
    <mergeCell ref="I2:M2"/>
    <mergeCell ref="P2:T2"/>
    <mergeCell ref="W2:AA2"/>
    <mergeCell ref="V3:W3"/>
    <mergeCell ref="X3:AA3"/>
    <mergeCell ref="A4:B4"/>
    <mergeCell ref="H4:I4"/>
    <mergeCell ref="O4:P4"/>
    <mergeCell ref="V4:W4"/>
    <mergeCell ref="A3:B3"/>
    <mergeCell ref="C3:G3"/>
    <mergeCell ref="H3:I3"/>
    <mergeCell ref="J3:N3"/>
    <mergeCell ref="O3:P3"/>
    <mergeCell ref="Q3:U3"/>
    <mergeCell ref="A5:B5"/>
    <mergeCell ref="C5:D5"/>
    <mergeCell ref="E5:F5"/>
    <mergeCell ref="H5:I5"/>
    <mergeCell ref="J5:K5"/>
    <mergeCell ref="Q5:R5"/>
    <mergeCell ref="S5:T5"/>
    <mergeCell ref="V5:W5"/>
    <mergeCell ref="X5:Y5"/>
    <mergeCell ref="Z5:AA5"/>
    <mergeCell ref="E6:E7"/>
    <mergeCell ref="F6:F7"/>
    <mergeCell ref="H6:H7"/>
    <mergeCell ref="I6:K6"/>
    <mergeCell ref="O5:P5"/>
    <mergeCell ref="L5:M5"/>
    <mergeCell ref="V6:V7"/>
    <mergeCell ref="W6:Y6"/>
    <mergeCell ref="Z6:Z7"/>
    <mergeCell ref="AA6:AA7"/>
    <mergeCell ref="A14:E14"/>
    <mergeCell ref="H14:L14"/>
    <mergeCell ref="O14:S14"/>
    <mergeCell ref="V14:Z14"/>
    <mergeCell ref="L6:L7"/>
    <mergeCell ref="M6:M7"/>
    <mergeCell ref="O6:O7"/>
    <mergeCell ref="P6:R6"/>
    <mergeCell ref="S6:S7"/>
    <mergeCell ref="T6:T7"/>
    <mergeCell ref="A6:A7"/>
    <mergeCell ref="B6:D6"/>
    <mergeCell ref="V15:X15"/>
    <mergeCell ref="Y15:AA15"/>
    <mergeCell ref="A16:C16"/>
    <mergeCell ref="D16:F16"/>
    <mergeCell ref="H16:J16"/>
    <mergeCell ref="K16:M16"/>
    <mergeCell ref="O16:Q16"/>
    <mergeCell ref="R16:T16"/>
    <mergeCell ref="V16:X16"/>
    <mergeCell ref="Y16:AA16"/>
    <mergeCell ref="A15:C15"/>
    <mergeCell ref="D15:F15"/>
    <mergeCell ref="H15:J15"/>
    <mergeCell ref="K15:M15"/>
    <mergeCell ref="O15:Q15"/>
    <mergeCell ref="R15:T15"/>
    <mergeCell ref="V17:X19"/>
    <mergeCell ref="Y17:AA19"/>
    <mergeCell ref="A21:N22"/>
    <mergeCell ref="O21:AA22"/>
    <mergeCell ref="A23:AA23"/>
    <mergeCell ref="A17:C19"/>
    <mergeCell ref="D17:F19"/>
    <mergeCell ref="H17:J19"/>
    <mergeCell ref="K17:M19"/>
    <mergeCell ref="O17:Q19"/>
    <mergeCell ref="R17:T19"/>
  </mergeCells>
  <pageMargins left="0.25" right="0.25" top="0.75" bottom="0.75" header="0.3" footer="0.3"/>
  <pageSetup paperSize="9" orientation="landscape" r:id="rId1"/>
  <drawing r:id="rId2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1ABFF-E541-450E-9227-D21D3A9E6AA3}">
  <sheetPr codeName="Feuil110"/>
  <dimension ref="A1:AE23"/>
  <sheetViews>
    <sheetView workbookViewId="0">
      <selection activeCell="A21" sqref="A21:AA23"/>
    </sheetView>
  </sheetViews>
  <sheetFormatPr baseColWidth="10" defaultRowHeight="12.75" x14ac:dyDescent="0.2"/>
  <cols>
    <col min="1" max="1" width="4.5703125" style="1" customWidth="1"/>
    <col min="2" max="6" width="5.85546875" style="1" customWidth="1"/>
    <col min="7" max="7" width="2.140625" style="1" customWidth="1"/>
    <col min="8" max="8" width="4.5703125" style="1" customWidth="1"/>
    <col min="9" max="13" width="5.85546875" style="1" customWidth="1"/>
    <col min="14" max="14" width="2.140625" style="1" customWidth="1"/>
    <col min="15" max="15" width="4.5703125" style="1" customWidth="1"/>
    <col min="16" max="20" width="5.85546875" style="1" customWidth="1"/>
    <col min="21" max="21" width="2.140625" style="1" customWidth="1"/>
    <col min="22" max="22" width="4.5703125" style="1" customWidth="1"/>
    <col min="23" max="27" width="5.85546875" style="1" customWidth="1"/>
    <col min="28" max="30" width="11.42578125" style="1"/>
    <col min="31" max="31" width="21.85546875" style="1" customWidth="1"/>
    <col min="32" max="16384" width="11.42578125" style="1"/>
  </cols>
  <sheetData>
    <row r="1" spans="1:31" ht="21.75" customHeight="1" x14ac:dyDescent="0.2">
      <c r="A1" s="101" t="s">
        <v>130</v>
      </c>
      <c r="B1" s="170" t="e">
        <f>VLOOKUP(C4,Liste!B:K,2,FALSE)</f>
        <v>#N/A</v>
      </c>
      <c r="C1" s="170"/>
      <c r="D1" s="170"/>
      <c r="E1" s="170"/>
      <c r="F1" s="170"/>
      <c r="G1" s="18"/>
      <c r="H1" s="101" t="s">
        <v>130</v>
      </c>
      <c r="I1" s="170" t="e">
        <f>VLOOKUP(J4,Liste!B:C,2,FALSE)</f>
        <v>#N/A</v>
      </c>
      <c r="J1" s="170"/>
      <c r="K1" s="170"/>
      <c r="L1" s="170"/>
      <c r="M1" s="170"/>
      <c r="N1" s="19"/>
      <c r="O1" s="101" t="s">
        <v>130</v>
      </c>
      <c r="P1" s="170" t="e">
        <f>VLOOKUP(Q4,Liste!B:C,2,FALSE)</f>
        <v>#N/A</v>
      </c>
      <c r="Q1" s="170"/>
      <c r="R1" s="170"/>
      <c r="S1" s="170"/>
      <c r="T1" s="170"/>
      <c r="U1" s="19"/>
      <c r="V1" s="101" t="s">
        <v>130</v>
      </c>
      <c r="W1" s="170" t="e">
        <f>VLOOKUP(X4,Liste!B:C,2,FALSE)</f>
        <v>#N/A</v>
      </c>
      <c r="X1" s="170"/>
      <c r="Y1" s="170"/>
      <c r="Z1" s="170"/>
      <c r="AA1" s="170"/>
    </row>
    <row r="2" spans="1:31" ht="21.75" customHeight="1" x14ac:dyDescent="0.2">
      <c r="A2" s="101" t="s">
        <v>30</v>
      </c>
      <c r="B2" s="170" t="e">
        <f>VLOOKUP(C4,Liste!B:D,3,FALSE)</f>
        <v>#N/A</v>
      </c>
      <c r="C2" s="170"/>
      <c r="D2" s="170"/>
      <c r="E2" s="170"/>
      <c r="F2" s="170"/>
      <c r="G2" s="18"/>
      <c r="H2" s="101" t="s">
        <v>30</v>
      </c>
      <c r="I2" s="170" t="e">
        <f>VLOOKUP(J4,Liste!B:D,3,FALSE)</f>
        <v>#N/A</v>
      </c>
      <c r="J2" s="170"/>
      <c r="K2" s="170"/>
      <c r="L2" s="170"/>
      <c r="M2" s="170"/>
      <c r="N2" s="19"/>
      <c r="O2" s="101" t="s">
        <v>30</v>
      </c>
      <c r="P2" s="170" t="e">
        <f>VLOOKUP(Q4,Liste!B:D,3,FALSE)</f>
        <v>#N/A</v>
      </c>
      <c r="Q2" s="170"/>
      <c r="R2" s="170"/>
      <c r="S2" s="170"/>
      <c r="T2" s="170"/>
      <c r="U2" s="19"/>
      <c r="V2" s="101" t="s">
        <v>30</v>
      </c>
      <c r="W2" s="170" t="e">
        <f>VLOOKUP(X4,Liste!B:D,3,FALSE)</f>
        <v>#N/A</v>
      </c>
      <c r="X2" s="170"/>
      <c r="Y2" s="170"/>
      <c r="Z2" s="170"/>
      <c r="AA2" s="170"/>
    </row>
    <row r="3" spans="1:31" ht="21.75" customHeight="1" x14ac:dyDescent="0.2">
      <c r="A3" s="171" t="s">
        <v>131</v>
      </c>
      <c r="B3" s="171"/>
      <c r="C3" s="170" t="e">
        <f>VLOOKUP(C4,Liste!B:K,5,FALSE)</f>
        <v>#N/A</v>
      </c>
      <c r="D3" s="170"/>
      <c r="E3" s="170"/>
      <c r="F3" s="170"/>
      <c r="G3" s="170"/>
      <c r="H3" s="171" t="s">
        <v>131</v>
      </c>
      <c r="I3" s="171"/>
      <c r="J3" s="170" t="e">
        <f>VLOOKUP(J4,Liste!B:K,5,FALSE)</f>
        <v>#N/A</v>
      </c>
      <c r="K3" s="170"/>
      <c r="L3" s="170"/>
      <c r="M3" s="170"/>
      <c r="N3" s="170"/>
      <c r="O3" s="171" t="s">
        <v>131</v>
      </c>
      <c r="P3" s="171"/>
      <c r="Q3" s="170" t="e">
        <f>VLOOKUP(Q4,Liste!B:F,5,FALSE)</f>
        <v>#N/A</v>
      </c>
      <c r="R3" s="170"/>
      <c r="S3" s="170"/>
      <c r="T3" s="170"/>
      <c r="U3" s="170"/>
      <c r="V3" s="171" t="s">
        <v>131</v>
      </c>
      <c r="W3" s="171"/>
      <c r="X3" s="170" t="e">
        <f>VLOOKUP(X4,Liste!B:F,5,FALSE)</f>
        <v>#N/A</v>
      </c>
      <c r="Y3" s="170"/>
      <c r="Z3" s="170"/>
      <c r="AA3" s="170"/>
      <c r="AB3" s="20"/>
    </row>
    <row r="4" spans="1:31" ht="21.75" customHeight="1" x14ac:dyDescent="0.2">
      <c r="A4" s="171" t="s">
        <v>132</v>
      </c>
      <c r="B4" s="171"/>
      <c r="C4" s="21" t="str">
        <f>Feuil1!D15</f>
        <v>3E</v>
      </c>
      <c r="D4" s="18"/>
      <c r="E4" s="18"/>
      <c r="F4" s="18"/>
      <c r="G4" s="18"/>
      <c r="H4" s="171" t="s">
        <v>132</v>
      </c>
      <c r="I4" s="171"/>
      <c r="J4" s="21" t="str">
        <f>Feuil1!D16</f>
        <v>3F</v>
      </c>
      <c r="K4" s="18"/>
      <c r="L4" s="18"/>
      <c r="M4" s="18"/>
      <c r="N4" s="18"/>
      <c r="O4" s="171" t="s">
        <v>132</v>
      </c>
      <c r="P4" s="171"/>
      <c r="Q4" s="21" t="str">
        <f>Feuil1!D17</f>
        <v>3G</v>
      </c>
      <c r="R4" s="18"/>
      <c r="S4" s="18"/>
      <c r="T4" s="18"/>
      <c r="U4" s="18"/>
      <c r="V4" s="171" t="s">
        <v>132</v>
      </c>
      <c r="W4" s="171"/>
      <c r="X4" s="21" t="str">
        <f>Feuil1!D18</f>
        <v>3H</v>
      </c>
      <c r="Y4" s="18"/>
      <c r="Z4" s="18"/>
      <c r="AA4" s="18"/>
      <c r="AE4" s="22"/>
    </row>
    <row r="5" spans="1:31" ht="21.75" customHeight="1" x14ac:dyDescent="0.2">
      <c r="A5" s="172" t="str">
        <f>Feuil1!D4</f>
        <v>2ème Tir</v>
      </c>
      <c r="B5" s="172"/>
      <c r="C5" s="163" t="s">
        <v>175</v>
      </c>
      <c r="D5" s="163"/>
      <c r="E5" s="173" t="e">
        <f>VLOOKUP(C4,Liste!B:K,4,FALSE)</f>
        <v>#N/A</v>
      </c>
      <c r="F5" s="173"/>
      <c r="G5" s="23"/>
      <c r="H5" s="172" t="str">
        <f>Feuil1!D4</f>
        <v>2ème Tir</v>
      </c>
      <c r="I5" s="172"/>
      <c r="J5" s="163" t="s">
        <v>175</v>
      </c>
      <c r="K5" s="163"/>
      <c r="L5" s="173" t="e">
        <f>VLOOKUP(J4,Liste!B:K,4,FALSE)</f>
        <v>#N/A</v>
      </c>
      <c r="M5" s="173"/>
      <c r="N5" s="23"/>
      <c r="O5" s="172" t="str">
        <f>Feuil1!D4</f>
        <v>2ème Tir</v>
      </c>
      <c r="P5" s="172"/>
      <c r="Q5" s="163" t="s">
        <v>175</v>
      </c>
      <c r="R5" s="163"/>
      <c r="S5" s="173" t="e">
        <f>VLOOKUP(Q4,Liste!B:E,4,FALSE)</f>
        <v>#N/A</v>
      </c>
      <c r="T5" s="173"/>
      <c r="U5" s="23"/>
      <c r="V5" s="172" t="str">
        <f>Feuil1!D4</f>
        <v>2ème Tir</v>
      </c>
      <c r="W5" s="172"/>
      <c r="X5" s="163" t="s">
        <v>175</v>
      </c>
      <c r="Y5" s="163"/>
      <c r="Z5" s="173" t="e">
        <f>VLOOKUP(X4,Liste!B:E,4,FALSE)</f>
        <v>#N/A</v>
      </c>
      <c r="AA5" s="173"/>
    </row>
    <row r="6" spans="1:31" ht="21.75" customHeight="1" x14ac:dyDescent="0.2">
      <c r="A6" s="180" t="s">
        <v>176</v>
      </c>
      <c r="B6" s="174" t="s">
        <v>177</v>
      </c>
      <c r="C6" s="174"/>
      <c r="D6" s="174"/>
      <c r="E6" s="174" t="s">
        <v>138</v>
      </c>
      <c r="F6" s="174" t="s">
        <v>139</v>
      </c>
      <c r="G6" s="18"/>
      <c r="H6" s="175" t="str">
        <f>A6</f>
        <v>N°</v>
      </c>
      <c r="I6" s="177" t="str">
        <f>B6</f>
        <v>Points par flèches</v>
      </c>
      <c r="J6" s="178"/>
      <c r="K6" s="179"/>
      <c r="L6" s="185" t="s">
        <v>138</v>
      </c>
      <c r="M6" s="185" t="s">
        <v>139</v>
      </c>
      <c r="N6" s="18"/>
      <c r="O6" s="180" t="s">
        <v>176</v>
      </c>
      <c r="P6" s="174" t="s">
        <v>177</v>
      </c>
      <c r="Q6" s="174"/>
      <c r="R6" s="174"/>
      <c r="S6" s="174" t="s">
        <v>138</v>
      </c>
      <c r="T6" s="174" t="s">
        <v>139</v>
      </c>
      <c r="U6" s="18"/>
      <c r="V6" s="180" t="str">
        <f>O6</f>
        <v>N°</v>
      </c>
      <c r="W6" s="174" t="str">
        <f>P6</f>
        <v>Points par flèches</v>
      </c>
      <c r="X6" s="174"/>
      <c r="Y6" s="174"/>
      <c r="Z6" s="174" t="s">
        <v>138</v>
      </c>
      <c r="AA6" s="174" t="s">
        <v>139</v>
      </c>
    </row>
    <row r="7" spans="1:31" ht="21.75" customHeight="1" x14ac:dyDescent="0.2">
      <c r="A7" s="180"/>
      <c r="B7" s="102">
        <v>1</v>
      </c>
      <c r="C7" s="102">
        <v>2</v>
      </c>
      <c r="D7" s="102">
        <v>3</v>
      </c>
      <c r="E7" s="174"/>
      <c r="F7" s="174"/>
      <c r="G7" s="18"/>
      <c r="H7" s="176"/>
      <c r="I7" s="102">
        <v>1</v>
      </c>
      <c r="J7" s="102">
        <v>2</v>
      </c>
      <c r="K7" s="102">
        <v>3</v>
      </c>
      <c r="L7" s="186"/>
      <c r="M7" s="186"/>
      <c r="N7" s="18"/>
      <c r="O7" s="180"/>
      <c r="P7" s="102">
        <v>1</v>
      </c>
      <c r="Q7" s="102">
        <v>2</v>
      </c>
      <c r="R7" s="102">
        <v>3</v>
      </c>
      <c r="S7" s="174"/>
      <c r="T7" s="174"/>
      <c r="U7" s="18"/>
      <c r="V7" s="180"/>
      <c r="W7" s="102">
        <v>1</v>
      </c>
      <c r="X7" s="102">
        <v>2</v>
      </c>
      <c r="Y7" s="102">
        <v>3</v>
      </c>
      <c r="Z7" s="174"/>
      <c r="AA7" s="174"/>
    </row>
    <row r="8" spans="1:31" ht="21.75" customHeight="1" x14ac:dyDescent="0.2">
      <c r="A8" s="25">
        <v>1</v>
      </c>
      <c r="B8" s="25"/>
      <c r="C8" s="25"/>
      <c r="D8" s="25"/>
      <c r="E8" s="25"/>
      <c r="F8" s="25"/>
      <c r="G8" s="18"/>
      <c r="H8" s="25">
        <v>1</v>
      </c>
      <c r="I8" s="25"/>
      <c r="J8" s="25"/>
      <c r="K8" s="25"/>
      <c r="L8" s="25"/>
      <c r="M8" s="25"/>
      <c r="N8" s="18"/>
      <c r="O8" s="25">
        <v>1</v>
      </c>
      <c r="P8" s="25"/>
      <c r="Q8" s="25"/>
      <c r="R8" s="25"/>
      <c r="S8" s="25"/>
      <c r="T8" s="25"/>
      <c r="U8" s="18"/>
      <c r="V8" s="25">
        <v>1</v>
      </c>
      <c r="W8" s="25"/>
      <c r="X8" s="25"/>
      <c r="Y8" s="25"/>
      <c r="Z8" s="25"/>
      <c r="AA8" s="25"/>
    </row>
    <row r="9" spans="1:31" ht="21.75" customHeight="1" x14ac:dyDescent="0.3">
      <c r="A9" s="25">
        <v>2</v>
      </c>
      <c r="B9" s="25"/>
      <c r="C9" s="25"/>
      <c r="D9" s="25"/>
      <c r="E9" s="25"/>
      <c r="F9" s="25"/>
      <c r="G9" s="18"/>
      <c r="H9" s="25">
        <v>2</v>
      </c>
      <c r="I9" s="25"/>
      <c r="J9" s="25"/>
      <c r="K9" s="25"/>
      <c r="L9" s="25"/>
      <c r="M9" s="25"/>
      <c r="N9" s="18"/>
      <c r="O9" s="25">
        <v>2</v>
      </c>
      <c r="P9" s="25"/>
      <c r="Q9" s="25"/>
      <c r="R9" s="25"/>
      <c r="S9" s="25"/>
      <c r="T9" s="25"/>
      <c r="U9" s="18"/>
      <c r="V9" s="25">
        <v>2</v>
      </c>
      <c r="W9" s="25"/>
      <c r="X9" s="25"/>
      <c r="Y9" s="25"/>
      <c r="Z9" s="25"/>
      <c r="AA9" s="25"/>
      <c r="AE9" s="9"/>
    </row>
    <row r="10" spans="1:31" ht="21.75" customHeight="1" x14ac:dyDescent="0.2">
      <c r="A10" s="25">
        <v>3</v>
      </c>
      <c r="B10" s="25"/>
      <c r="C10" s="25"/>
      <c r="D10" s="25"/>
      <c r="E10" s="25"/>
      <c r="F10" s="25"/>
      <c r="G10" s="18"/>
      <c r="H10" s="25">
        <v>3</v>
      </c>
      <c r="I10" s="25"/>
      <c r="J10" s="25"/>
      <c r="K10" s="25"/>
      <c r="L10" s="25"/>
      <c r="M10" s="25"/>
      <c r="N10" s="18"/>
      <c r="O10" s="25">
        <v>3</v>
      </c>
      <c r="P10" s="25"/>
      <c r="Q10" s="25"/>
      <c r="R10" s="25"/>
      <c r="S10" s="25"/>
      <c r="T10" s="25"/>
      <c r="U10" s="18"/>
      <c r="V10" s="25">
        <v>3</v>
      </c>
      <c r="W10" s="25"/>
      <c r="X10" s="25"/>
      <c r="Y10" s="25"/>
      <c r="Z10" s="25"/>
      <c r="AA10" s="25"/>
    </row>
    <row r="11" spans="1:31" ht="21.75" customHeight="1" x14ac:dyDescent="0.2">
      <c r="A11" s="25">
        <v>4</v>
      </c>
      <c r="B11" s="25"/>
      <c r="C11" s="25"/>
      <c r="D11" s="25"/>
      <c r="E11" s="25"/>
      <c r="F11" s="25"/>
      <c r="G11" s="18"/>
      <c r="H11" s="25">
        <v>4</v>
      </c>
      <c r="I11" s="25"/>
      <c r="J11" s="25"/>
      <c r="K11" s="25"/>
      <c r="L11" s="25"/>
      <c r="M11" s="25"/>
      <c r="N11" s="18"/>
      <c r="O11" s="25">
        <v>4</v>
      </c>
      <c r="P11" s="25"/>
      <c r="Q11" s="25"/>
      <c r="R11" s="25"/>
      <c r="S11" s="25"/>
      <c r="T11" s="25"/>
      <c r="U11" s="18"/>
      <c r="V11" s="25">
        <v>4</v>
      </c>
      <c r="W11" s="25"/>
      <c r="X11" s="25"/>
      <c r="Y11" s="25"/>
      <c r="Z11" s="25"/>
      <c r="AA11" s="25"/>
    </row>
    <row r="12" spans="1:31" ht="21.75" customHeight="1" x14ac:dyDescent="0.2">
      <c r="A12" s="25">
        <v>5</v>
      </c>
      <c r="B12" s="25"/>
      <c r="C12" s="25"/>
      <c r="D12" s="25"/>
      <c r="E12" s="25"/>
      <c r="F12" s="25"/>
      <c r="G12" s="18"/>
      <c r="H12" s="25">
        <v>5</v>
      </c>
      <c r="I12" s="25"/>
      <c r="J12" s="25"/>
      <c r="K12" s="25"/>
      <c r="L12" s="25"/>
      <c r="M12" s="25"/>
      <c r="N12" s="18"/>
      <c r="O12" s="25">
        <v>5</v>
      </c>
      <c r="P12" s="25"/>
      <c r="Q12" s="25"/>
      <c r="R12" s="25"/>
      <c r="S12" s="25"/>
      <c r="T12" s="25"/>
      <c r="U12" s="18"/>
      <c r="V12" s="25">
        <v>5</v>
      </c>
      <c r="W12" s="25"/>
      <c r="X12" s="25"/>
      <c r="Y12" s="25"/>
      <c r="Z12" s="25"/>
      <c r="AA12" s="25"/>
    </row>
    <row r="13" spans="1:31" ht="21.75" customHeight="1" x14ac:dyDescent="0.2">
      <c r="A13" s="25">
        <v>6</v>
      </c>
      <c r="B13" s="25"/>
      <c r="C13" s="25"/>
      <c r="D13" s="25"/>
      <c r="E13" s="25"/>
      <c r="F13" s="25"/>
      <c r="G13" s="18"/>
      <c r="H13" s="25">
        <v>6</v>
      </c>
      <c r="I13" s="25"/>
      <c r="J13" s="25"/>
      <c r="K13" s="25"/>
      <c r="L13" s="25"/>
      <c r="M13" s="25"/>
      <c r="N13" s="18"/>
      <c r="O13" s="25">
        <v>6</v>
      </c>
      <c r="P13" s="25"/>
      <c r="Q13" s="25"/>
      <c r="R13" s="25"/>
      <c r="S13" s="25"/>
      <c r="T13" s="25"/>
      <c r="U13" s="18"/>
      <c r="V13" s="25">
        <v>6</v>
      </c>
      <c r="W13" s="25"/>
      <c r="X13" s="25"/>
      <c r="Y13" s="25"/>
      <c r="Z13" s="25"/>
      <c r="AA13" s="25"/>
    </row>
    <row r="14" spans="1:31" ht="21.75" customHeight="1" x14ac:dyDescent="0.2">
      <c r="A14" s="181" t="s">
        <v>178</v>
      </c>
      <c r="B14" s="181"/>
      <c r="C14" s="181"/>
      <c r="D14" s="181"/>
      <c r="E14" s="181"/>
      <c r="F14" s="26"/>
      <c r="G14" s="23"/>
      <c r="H14" s="182" t="s">
        <v>178</v>
      </c>
      <c r="I14" s="183"/>
      <c r="J14" s="183"/>
      <c r="K14" s="183"/>
      <c r="L14" s="184"/>
      <c r="M14" s="26"/>
      <c r="N14" s="23"/>
      <c r="O14" s="181" t="s">
        <v>178</v>
      </c>
      <c r="P14" s="181"/>
      <c r="Q14" s="181"/>
      <c r="R14" s="181"/>
      <c r="S14" s="181"/>
      <c r="T14" s="26"/>
      <c r="U14" s="23"/>
      <c r="V14" s="181" t="s">
        <v>178</v>
      </c>
      <c r="W14" s="181"/>
      <c r="X14" s="181"/>
      <c r="Y14" s="181"/>
      <c r="Z14" s="181"/>
      <c r="AA14" s="26"/>
    </row>
    <row r="15" spans="1:31" ht="21.75" customHeight="1" x14ac:dyDescent="0.2">
      <c r="A15" s="187">
        <v>10</v>
      </c>
      <c r="B15" s="187"/>
      <c r="C15" s="187"/>
      <c r="D15" s="187">
        <v>9</v>
      </c>
      <c r="E15" s="187"/>
      <c r="F15" s="187"/>
      <c r="G15" s="23"/>
      <c r="H15" s="188">
        <v>10</v>
      </c>
      <c r="I15" s="189"/>
      <c r="J15" s="190"/>
      <c r="K15" s="188">
        <v>9</v>
      </c>
      <c r="L15" s="189"/>
      <c r="M15" s="190"/>
      <c r="N15" s="23"/>
      <c r="O15" s="187">
        <v>10</v>
      </c>
      <c r="P15" s="187"/>
      <c r="Q15" s="187"/>
      <c r="R15" s="187">
        <v>9</v>
      </c>
      <c r="S15" s="187"/>
      <c r="T15" s="187"/>
      <c r="U15" s="23"/>
      <c r="V15" s="187">
        <v>10</v>
      </c>
      <c r="W15" s="187"/>
      <c r="X15" s="187"/>
      <c r="Y15" s="187">
        <v>9</v>
      </c>
      <c r="Z15" s="187"/>
      <c r="AA15" s="187"/>
    </row>
    <row r="16" spans="1:31" ht="21.75" customHeight="1" x14ac:dyDescent="0.2">
      <c r="A16" s="187"/>
      <c r="B16" s="187"/>
      <c r="C16" s="187"/>
      <c r="D16" s="187"/>
      <c r="E16" s="187"/>
      <c r="F16" s="187"/>
      <c r="G16" s="23"/>
      <c r="H16" s="188"/>
      <c r="I16" s="189"/>
      <c r="J16" s="190"/>
      <c r="K16" s="188"/>
      <c r="L16" s="189"/>
      <c r="M16" s="190"/>
      <c r="N16" s="23"/>
      <c r="O16" s="187"/>
      <c r="P16" s="187"/>
      <c r="Q16" s="187"/>
      <c r="R16" s="187"/>
      <c r="S16" s="187"/>
      <c r="T16" s="187"/>
      <c r="U16" s="23"/>
      <c r="V16" s="187"/>
      <c r="W16" s="187"/>
      <c r="X16" s="187"/>
      <c r="Y16" s="187"/>
      <c r="Z16" s="187"/>
      <c r="AA16" s="187"/>
    </row>
    <row r="17" spans="1:27" ht="21.75" customHeight="1" x14ac:dyDescent="0.2">
      <c r="A17" s="191" t="s">
        <v>144</v>
      </c>
      <c r="B17" s="191"/>
      <c r="C17" s="191"/>
      <c r="D17" s="191" t="s">
        <v>143</v>
      </c>
      <c r="E17" s="191"/>
      <c r="F17" s="191"/>
      <c r="G17" s="23"/>
      <c r="H17" s="192" t="s">
        <v>144</v>
      </c>
      <c r="I17" s="193"/>
      <c r="J17" s="194"/>
      <c r="K17" s="192" t="s">
        <v>143</v>
      </c>
      <c r="L17" s="193"/>
      <c r="M17" s="194"/>
      <c r="N17" s="23"/>
      <c r="O17" s="191" t="s">
        <v>144</v>
      </c>
      <c r="P17" s="191"/>
      <c r="Q17" s="191"/>
      <c r="R17" s="191" t="s">
        <v>143</v>
      </c>
      <c r="S17" s="191"/>
      <c r="T17" s="191"/>
      <c r="U17" s="23"/>
      <c r="V17" s="191" t="s">
        <v>144</v>
      </c>
      <c r="W17" s="191"/>
      <c r="X17" s="191"/>
      <c r="Y17" s="191" t="s">
        <v>143</v>
      </c>
      <c r="Z17" s="191"/>
      <c r="AA17" s="191"/>
    </row>
    <row r="18" spans="1:27" ht="21.75" customHeight="1" x14ac:dyDescent="0.2">
      <c r="A18" s="191"/>
      <c r="B18" s="191"/>
      <c r="C18" s="191"/>
      <c r="D18" s="191"/>
      <c r="E18" s="191"/>
      <c r="F18" s="191"/>
      <c r="G18" s="23"/>
      <c r="H18" s="195"/>
      <c r="I18" s="196"/>
      <c r="J18" s="197"/>
      <c r="K18" s="195"/>
      <c r="L18" s="196"/>
      <c r="M18" s="197"/>
      <c r="N18" s="23"/>
      <c r="O18" s="191"/>
      <c r="P18" s="191"/>
      <c r="Q18" s="191"/>
      <c r="R18" s="191"/>
      <c r="S18" s="191"/>
      <c r="T18" s="191"/>
      <c r="U18" s="23"/>
      <c r="V18" s="191"/>
      <c r="W18" s="191"/>
      <c r="X18" s="191"/>
      <c r="Y18" s="191"/>
      <c r="Z18" s="191"/>
      <c r="AA18" s="191"/>
    </row>
    <row r="19" spans="1:27" ht="21.75" customHeight="1" x14ac:dyDescent="0.2">
      <c r="A19" s="191"/>
      <c r="B19" s="191"/>
      <c r="C19" s="191"/>
      <c r="D19" s="191"/>
      <c r="E19" s="191"/>
      <c r="F19" s="191"/>
      <c r="G19" s="23"/>
      <c r="H19" s="198"/>
      <c r="I19" s="199"/>
      <c r="J19" s="200"/>
      <c r="K19" s="198"/>
      <c r="L19" s="199"/>
      <c r="M19" s="200"/>
      <c r="N19" s="23"/>
      <c r="O19" s="191"/>
      <c r="P19" s="191"/>
      <c r="Q19" s="191"/>
      <c r="R19" s="191"/>
      <c r="S19" s="191"/>
      <c r="T19" s="191"/>
      <c r="U19" s="23"/>
      <c r="V19" s="191"/>
      <c r="W19" s="191"/>
      <c r="X19" s="191"/>
      <c r="Y19" s="191"/>
      <c r="Z19" s="191"/>
      <c r="AA19" s="191"/>
    </row>
    <row r="20" spans="1:27" ht="21.75" customHeight="1" x14ac:dyDescent="0.2"/>
    <row r="21" spans="1:27" ht="21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 t="str">
        <f>Feuil1!D6</f>
        <v>2ème étape Challenge CHAIRMARTIN</v>
      </c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7"/>
    </row>
    <row r="22" spans="1:27" ht="21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</row>
    <row r="23" spans="1:2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</row>
  </sheetData>
  <mergeCells count="79">
    <mergeCell ref="B1:F1"/>
    <mergeCell ref="I1:M1"/>
    <mergeCell ref="P1:T1"/>
    <mergeCell ref="W1:AA1"/>
    <mergeCell ref="B2:F2"/>
    <mergeCell ref="I2:M2"/>
    <mergeCell ref="P2:T2"/>
    <mergeCell ref="W2:AA2"/>
    <mergeCell ref="V3:W3"/>
    <mergeCell ref="X3:AA3"/>
    <mergeCell ref="A4:B4"/>
    <mergeCell ref="H4:I4"/>
    <mergeCell ref="O4:P4"/>
    <mergeCell ref="V4:W4"/>
    <mergeCell ref="A3:B3"/>
    <mergeCell ref="C3:G3"/>
    <mergeCell ref="H3:I3"/>
    <mergeCell ref="J3:N3"/>
    <mergeCell ref="O3:P3"/>
    <mergeCell ref="Q3:U3"/>
    <mergeCell ref="A5:B5"/>
    <mergeCell ref="C5:D5"/>
    <mergeCell ref="E5:F5"/>
    <mergeCell ref="H5:I5"/>
    <mergeCell ref="J5:K5"/>
    <mergeCell ref="Q5:R5"/>
    <mergeCell ref="S5:T5"/>
    <mergeCell ref="V5:W5"/>
    <mergeCell ref="X5:Y5"/>
    <mergeCell ref="Z5:AA5"/>
    <mergeCell ref="E6:E7"/>
    <mergeCell ref="F6:F7"/>
    <mergeCell ref="H6:H7"/>
    <mergeCell ref="I6:K6"/>
    <mergeCell ref="O5:P5"/>
    <mergeCell ref="L5:M5"/>
    <mergeCell ref="V6:V7"/>
    <mergeCell ref="W6:Y6"/>
    <mergeCell ref="Z6:Z7"/>
    <mergeCell ref="AA6:AA7"/>
    <mergeCell ref="A14:E14"/>
    <mergeCell ref="H14:L14"/>
    <mergeCell ref="O14:S14"/>
    <mergeCell ref="V14:Z14"/>
    <mergeCell ref="L6:L7"/>
    <mergeCell ref="M6:M7"/>
    <mergeCell ref="O6:O7"/>
    <mergeCell ref="P6:R6"/>
    <mergeCell ref="S6:S7"/>
    <mergeCell ref="T6:T7"/>
    <mergeCell ref="A6:A7"/>
    <mergeCell ref="B6:D6"/>
    <mergeCell ref="V15:X15"/>
    <mergeCell ref="Y15:AA15"/>
    <mergeCell ref="A16:C16"/>
    <mergeCell ref="D16:F16"/>
    <mergeCell ref="H16:J16"/>
    <mergeCell ref="K16:M16"/>
    <mergeCell ref="O16:Q16"/>
    <mergeCell ref="R16:T16"/>
    <mergeCell ref="V16:X16"/>
    <mergeCell ref="Y16:AA16"/>
    <mergeCell ref="A15:C15"/>
    <mergeCell ref="D15:F15"/>
    <mergeCell ref="H15:J15"/>
    <mergeCell ref="K15:M15"/>
    <mergeCell ref="O15:Q15"/>
    <mergeCell ref="R15:T15"/>
    <mergeCell ref="V17:X19"/>
    <mergeCell ref="Y17:AA19"/>
    <mergeCell ref="A21:N22"/>
    <mergeCell ref="O21:AA22"/>
    <mergeCell ref="A23:AA23"/>
    <mergeCell ref="A17:C19"/>
    <mergeCell ref="D17:F19"/>
    <mergeCell ref="H17:J19"/>
    <mergeCell ref="K17:M19"/>
    <mergeCell ref="O17:Q19"/>
    <mergeCell ref="R17:T19"/>
  </mergeCells>
  <pageMargins left="0.25" right="0.25" top="0.75" bottom="0.75" header="0.3" footer="0.3"/>
  <pageSetup paperSize="9" orientation="landscape" r:id="rId1"/>
  <drawing r:id="rId2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45A37-7D28-4909-AB42-6292509BF5EE}">
  <sheetPr codeName="Feuil111"/>
  <dimension ref="A1:AE23"/>
  <sheetViews>
    <sheetView workbookViewId="0">
      <selection activeCell="A21" sqref="A21:AA23"/>
    </sheetView>
  </sheetViews>
  <sheetFormatPr baseColWidth="10" defaultRowHeight="12.75" x14ac:dyDescent="0.2"/>
  <cols>
    <col min="1" max="1" width="4.5703125" style="1" customWidth="1"/>
    <col min="2" max="6" width="5.85546875" style="1" customWidth="1"/>
    <col min="7" max="7" width="2.140625" style="1" customWidth="1"/>
    <col min="8" max="8" width="4.5703125" style="1" customWidth="1"/>
    <col min="9" max="13" width="5.85546875" style="1" customWidth="1"/>
    <col min="14" max="14" width="2.140625" style="1" customWidth="1"/>
    <col min="15" max="15" width="4.5703125" style="1" customWidth="1"/>
    <col min="16" max="20" width="5.85546875" style="1" customWidth="1"/>
    <col min="21" max="21" width="2.140625" style="1" customWidth="1"/>
    <col min="22" max="22" width="4.5703125" style="1" customWidth="1"/>
    <col min="23" max="27" width="5.85546875" style="1" customWidth="1"/>
    <col min="28" max="30" width="11.42578125" style="1"/>
    <col min="31" max="31" width="21.85546875" style="1" customWidth="1"/>
    <col min="32" max="16384" width="11.42578125" style="1"/>
  </cols>
  <sheetData>
    <row r="1" spans="1:31" ht="21.75" customHeight="1" x14ac:dyDescent="0.2">
      <c r="A1" s="101" t="s">
        <v>130</v>
      </c>
      <c r="B1" s="170" t="e">
        <f>VLOOKUP(C4,Liste!B:K,2,FALSE)</f>
        <v>#N/A</v>
      </c>
      <c r="C1" s="170"/>
      <c r="D1" s="170"/>
      <c r="E1" s="170"/>
      <c r="F1" s="170"/>
      <c r="G1" s="18"/>
      <c r="H1" s="101" t="s">
        <v>130</v>
      </c>
      <c r="I1" s="170" t="e">
        <f>VLOOKUP(J4,Liste!B:C,2,FALSE)</f>
        <v>#N/A</v>
      </c>
      <c r="J1" s="170"/>
      <c r="K1" s="170"/>
      <c r="L1" s="170"/>
      <c r="M1" s="170"/>
      <c r="N1" s="19"/>
      <c r="O1" s="101" t="s">
        <v>130</v>
      </c>
      <c r="P1" s="170" t="e">
        <f>VLOOKUP(Q4,Liste!B:C,2,FALSE)</f>
        <v>#N/A</v>
      </c>
      <c r="Q1" s="170"/>
      <c r="R1" s="170"/>
      <c r="S1" s="170"/>
      <c r="T1" s="170"/>
      <c r="U1" s="19"/>
      <c r="V1" s="101" t="s">
        <v>130</v>
      </c>
      <c r="W1" s="170" t="e">
        <f>VLOOKUP(X4,Liste!B:C,2,FALSE)</f>
        <v>#N/A</v>
      </c>
      <c r="X1" s="170"/>
      <c r="Y1" s="170"/>
      <c r="Z1" s="170"/>
      <c r="AA1" s="170"/>
    </row>
    <row r="2" spans="1:31" ht="21.75" customHeight="1" x14ac:dyDescent="0.2">
      <c r="A2" s="101" t="s">
        <v>30</v>
      </c>
      <c r="B2" s="170" t="e">
        <f>VLOOKUP(C4,Liste!B:D,3,FALSE)</f>
        <v>#N/A</v>
      </c>
      <c r="C2" s="170"/>
      <c r="D2" s="170"/>
      <c r="E2" s="170"/>
      <c r="F2" s="170"/>
      <c r="G2" s="18"/>
      <c r="H2" s="101" t="s">
        <v>30</v>
      </c>
      <c r="I2" s="170" t="e">
        <f>VLOOKUP(J4,Liste!B:D,3,FALSE)</f>
        <v>#N/A</v>
      </c>
      <c r="J2" s="170"/>
      <c r="K2" s="170"/>
      <c r="L2" s="170"/>
      <c r="M2" s="170"/>
      <c r="N2" s="19"/>
      <c r="O2" s="101" t="s">
        <v>30</v>
      </c>
      <c r="P2" s="170" t="e">
        <f>VLOOKUP(Q4,Liste!B:D,3,FALSE)</f>
        <v>#N/A</v>
      </c>
      <c r="Q2" s="170"/>
      <c r="R2" s="170"/>
      <c r="S2" s="170"/>
      <c r="T2" s="170"/>
      <c r="U2" s="19"/>
      <c r="V2" s="101" t="s">
        <v>30</v>
      </c>
      <c r="W2" s="170" t="e">
        <f>VLOOKUP(X4,Liste!B:D,3,FALSE)</f>
        <v>#N/A</v>
      </c>
      <c r="X2" s="170"/>
      <c r="Y2" s="170"/>
      <c r="Z2" s="170"/>
      <c r="AA2" s="170"/>
    </row>
    <row r="3" spans="1:31" ht="21.75" customHeight="1" x14ac:dyDescent="0.2">
      <c r="A3" s="171" t="s">
        <v>131</v>
      </c>
      <c r="B3" s="171"/>
      <c r="C3" s="170" t="e">
        <f>VLOOKUP(C4,Liste!B:K,5,FALSE)</f>
        <v>#N/A</v>
      </c>
      <c r="D3" s="170"/>
      <c r="E3" s="170"/>
      <c r="F3" s="170"/>
      <c r="G3" s="170"/>
      <c r="H3" s="171" t="s">
        <v>131</v>
      </c>
      <c r="I3" s="171"/>
      <c r="J3" s="170" t="e">
        <f>VLOOKUP(J4,Liste!B:K,5,FALSE)</f>
        <v>#N/A</v>
      </c>
      <c r="K3" s="170"/>
      <c r="L3" s="170"/>
      <c r="M3" s="170"/>
      <c r="N3" s="170"/>
      <c r="O3" s="171" t="s">
        <v>131</v>
      </c>
      <c r="P3" s="171"/>
      <c r="Q3" s="170" t="e">
        <f>VLOOKUP(Q4,Liste!B:F,5,FALSE)</f>
        <v>#N/A</v>
      </c>
      <c r="R3" s="170"/>
      <c r="S3" s="170"/>
      <c r="T3" s="170"/>
      <c r="U3" s="170"/>
      <c r="V3" s="171" t="s">
        <v>131</v>
      </c>
      <c r="W3" s="171"/>
      <c r="X3" s="170" t="e">
        <f>VLOOKUP(X4,Liste!B:F,5,FALSE)</f>
        <v>#N/A</v>
      </c>
      <c r="Y3" s="170"/>
      <c r="Z3" s="170"/>
      <c r="AA3" s="170"/>
      <c r="AB3" s="20"/>
    </row>
    <row r="4" spans="1:31" ht="21.75" customHeight="1" x14ac:dyDescent="0.2">
      <c r="A4" s="171" t="s">
        <v>132</v>
      </c>
      <c r="B4" s="171"/>
      <c r="C4" s="21" t="str">
        <f>Feuil1!D19</f>
        <v>4A</v>
      </c>
      <c r="D4" s="18"/>
      <c r="E4" s="18"/>
      <c r="F4" s="18"/>
      <c r="G4" s="18"/>
      <c r="H4" s="171" t="s">
        <v>132</v>
      </c>
      <c r="I4" s="171"/>
      <c r="J4" s="21" t="str">
        <f>Feuil1!D20</f>
        <v>4B</v>
      </c>
      <c r="K4" s="18"/>
      <c r="L4" s="18"/>
      <c r="M4" s="18"/>
      <c r="N4" s="18"/>
      <c r="O4" s="171" t="s">
        <v>132</v>
      </c>
      <c r="P4" s="171"/>
      <c r="Q4" s="21" t="str">
        <f>Feuil1!D21</f>
        <v>4C</v>
      </c>
      <c r="R4" s="18"/>
      <c r="S4" s="18"/>
      <c r="T4" s="18"/>
      <c r="U4" s="18"/>
      <c r="V4" s="171" t="s">
        <v>132</v>
      </c>
      <c r="W4" s="171"/>
      <c r="X4" s="21" t="str">
        <f>Feuil1!D22</f>
        <v>4D</v>
      </c>
      <c r="Y4" s="18"/>
      <c r="Z4" s="18"/>
      <c r="AA4" s="18"/>
      <c r="AE4" s="22"/>
    </row>
    <row r="5" spans="1:31" ht="21.75" customHeight="1" x14ac:dyDescent="0.2">
      <c r="A5" s="172" t="str">
        <f>Feuil1!D4</f>
        <v>2ème Tir</v>
      </c>
      <c r="B5" s="172"/>
      <c r="C5" s="163" t="s">
        <v>175</v>
      </c>
      <c r="D5" s="163"/>
      <c r="E5" s="173" t="e">
        <f>VLOOKUP(C4,Liste!B:K,4,FALSE)</f>
        <v>#N/A</v>
      </c>
      <c r="F5" s="173"/>
      <c r="G5" s="23"/>
      <c r="H5" s="172" t="str">
        <f>Feuil1!D4</f>
        <v>2ème Tir</v>
      </c>
      <c r="I5" s="172"/>
      <c r="J5" s="163" t="s">
        <v>175</v>
      </c>
      <c r="K5" s="163"/>
      <c r="L5" s="173" t="e">
        <f>VLOOKUP(J4,Liste!B:K,4,FALSE)</f>
        <v>#N/A</v>
      </c>
      <c r="M5" s="173"/>
      <c r="N5" s="23"/>
      <c r="O5" s="172" t="str">
        <f>Feuil1!D4</f>
        <v>2ème Tir</v>
      </c>
      <c r="P5" s="172"/>
      <c r="Q5" s="163" t="s">
        <v>175</v>
      </c>
      <c r="R5" s="163"/>
      <c r="S5" s="173" t="e">
        <f>VLOOKUP(Q4,Liste!B:E,4,FALSE)</f>
        <v>#N/A</v>
      </c>
      <c r="T5" s="173"/>
      <c r="U5" s="23"/>
      <c r="V5" s="172" t="str">
        <f>Feuil1!D4</f>
        <v>2ème Tir</v>
      </c>
      <c r="W5" s="172"/>
      <c r="X5" s="163" t="s">
        <v>175</v>
      </c>
      <c r="Y5" s="163"/>
      <c r="Z5" s="173" t="e">
        <f>VLOOKUP(X4,Liste!B:E,4,FALSE)</f>
        <v>#N/A</v>
      </c>
      <c r="AA5" s="173"/>
    </row>
    <row r="6" spans="1:31" ht="21.75" customHeight="1" x14ac:dyDescent="0.2">
      <c r="A6" s="180" t="s">
        <v>176</v>
      </c>
      <c r="B6" s="174" t="s">
        <v>177</v>
      </c>
      <c r="C6" s="174"/>
      <c r="D6" s="174"/>
      <c r="E6" s="174" t="s">
        <v>138</v>
      </c>
      <c r="F6" s="174" t="s">
        <v>139</v>
      </c>
      <c r="G6" s="18"/>
      <c r="H6" s="175" t="str">
        <f>A6</f>
        <v>N°</v>
      </c>
      <c r="I6" s="177" t="str">
        <f>B6</f>
        <v>Points par flèches</v>
      </c>
      <c r="J6" s="178"/>
      <c r="K6" s="179"/>
      <c r="L6" s="185" t="s">
        <v>138</v>
      </c>
      <c r="M6" s="185" t="s">
        <v>139</v>
      </c>
      <c r="N6" s="18"/>
      <c r="O6" s="180" t="s">
        <v>176</v>
      </c>
      <c r="P6" s="174" t="s">
        <v>177</v>
      </c>
      <c r="Q6" s="174"/>
      <c r="R6" s="174"/>
      <c r="S6" s="174" t="s">
        <v>138</v>
      </c>
      <c r="T6" s="174" t="s">
        <v>139</v>
      </c>
      <c r="U6" s="18"/>
      <c r="V6" s="180" t="str">
        <f>O6</f>
        <v>N°</v>
      </c>
      <c r="W6" s="174" t="str">
        <f>P6</f>
        <v>Points par flèches</v>
      </c>
      <c r="X6" s="174"/>
      <c r="Y6" s="174"/>
      <c r="Z6" s="174" t="s">
        <v>138</v>
      </c>
      <c r="AA6" s="174" t="s">
        <v>139</v>
      </c>
    </row>
    <row r="7" spans="1:31" ht="21.75" customHeight="1" x14ac:dyDescent="0.2">
      <c r="A7" s="180"/>
      <c r="B7" s="102">
        <v>1</v>
      </c>
      <c r="C7" s="102">
        <v>2</v>
      </c>
      <c r="D7" s="102">
        <v>3</v>
      </c>
      <c r="E7" s="174"/>
      <c r="F7" s="174"/>
      <c r="G7" s="18"/>
      <c r="H7" s="176"/>
      <c r="I7" s="102">
        <v>1</v>
      </c>
      <c r="J7" s="102">
        <v>2</v>
      </c>
      <c r="K7" s="102">
        <v>3</v>
      </c>
      <c r="L7" s="186"/>
      <c r="M7" s="186"/>
      <c r="N7" s="18"/>
      <c r="O7" s="180"/>
      <c r="P7" s="102">
        <v>1</v>
      </c>
      <c r="Q7" s="102">
        <v>2</v>
      </c>
      <c r="R7" s="102">
        <v>3</v>
      </c>
      <c r="S7" s="174"/>
      <c r="T7" s="174"/>
      <c r="U7" s="18"/>
      <c r="V7" s="180"/>
      <c r="W7" s="102">
        <v>1</v>
      </c>
      <c r="X7" s="102">
        <v>2</v>
      </c>
      <c r="Y7" s="102">
        <v>3</v>
      </c>
      <c r="Z7" s="174"/>
      <c r="AA7" s="174"/>
    </row>
    <row r="8" spans="1:31" ht="21.75" customHeight="1" x14ac:dyDescent="0.2">
      <c r="A8" s="25">
        <v>1</v>
      </c>
      <c r="B8" s="25"/>
      <c r="C8" s="25"/>
      <c r="D8" s="25"/>
      <c r="E8" s="25"/>
      <c r="F8" s="25"/>
      <c r="G8" s="18"/>
      <c r="H8" s="25">
        <v>1</v>
      </c>
      <c r="I8" s="25"/>
      <c r="J8" s="25"/>
      <c r="K8" s="25"/>
      <c r="L8" s="25"/>
      <c r="M8" s="25"/>
      <c r="N8" s="18"/>
      <c r="O8" s="25">
        <v>1</v>
      </c>
      <c r="P8" s="25"/>
      <c r="Q8" s="25"/>
      <c r="R8" s="25"/>
      <c r="S8" s="25"/>
      <c r="T8" s="25"/>
      <c r="U8" s="18"/>
      <c r="V8" s="25">
        <v>1</v>
      </c>
      <c r="W8" s="25"/>
      <c r="X8" s="25"/>
      <c r="Y8" s="25"/>
      <c r="Z8" s="25"/>
      <c r="AA8" s="25"/>
    </row>
    <row r="9" spans="1:31" ht="21.75" customHeight="1" x14ac:dyDescent="0.3">
      <c r="A9" s="25">
        <v>2</v>
      </c>
      <c r="B9" s="25"/>
      <c r="C9" s="25"/>
      <c r="D9" s="25"/>
      <c r="E9" s="25"/>
      <c r="F9" s="25"/>
      <c r="G9" s="18"/>
      <c r="H9" s="25">
        <v>2</v>
      </c>
      <c r="I9" s="25"/>
      <c r="J9" s="25"/>
      <c r="K9" s="25"/>
      <c r="L9" s="25"/>
      <c r="M9" s="25"/>
      <c r="N9" s="18"/>
      <c r="O9" s="25">
        <v>2</v>
      </c>
      <c r="P9" s="25"/>
      <c r="Q9" s="25"/>
      <c r="R9" s="25"/>
      <c r="S9" s="25"/>
      <c r="T9" s="25"/>
      <c r="U9" s="18"/>
      <c r="V9" s="25">
        <v>2</v>
      </c>
      <c r="W9" s="25"/>
      <c r="X9" s="25"/>
      <c r="Y9" s="25"/>
      <c r="Z9" s="25"/>
      <c r="AA9" s="25"/>
      <c r="AE9" s="9"/>
    </row>
    <row r="10" spans="1:31" ht="21.75" customHeight="1" x14ac:dyDescent="0.2">
      <c r="A10" s="25">
        <v>3</v>
      </c>
      <c r="B10" s="25"/>
      <c r="C10" s="25"/>
      <c r="D10" s="25"/>
      <c r="E10" s="25"/>
      <c r="F10" s="25"/>
      <c r="G10" s="18"/>
      <c r="H10" s="25">
        <v>3</v>
      </c>
      <c r="I10" s="25"/>
      <c r="J10" s="25"/>
      <c r="K10" s="25"/>
      <c r="L10" s="25"/>
      <c r="M10" s="25"/>
      <c r="N10" s="18"/>
      <c r="O10" s="25">
        <v>3</v>
      </c>
      <c r="P10" s="25"/>
      <c r="Q10" s="25"/>
      <c r="R10" s="25"/>
      <c r="S10" s="25"/>
      <c r="T10" s="25"/>
      <c r="U10" s="18"/>
      <c r="V10" s="25">
        <v>3</v>
      </c>
      <c r="W10" s="25"/>
      <c r="X10" s="25"/>
      <c r="Y10" s="25"/>
      <c r="Z10" s="25"/>
      <c r="AA10" s="25"/>
    </row>
    <row r="11" spans="1:31" ht="21.75" customHeight="1" x14ac:dyDescent="0.2">
      <c r="A11" s="25">
        <v>4</v>
      </c>
      <c r="B11" s="25"/>
      <c r="C11" s="25"/>
      <c r="D11" s="25"/>
      <c r="E11" s="25"/>
      <c r="F11" s="25"/>
      <c r="G11" s="18"/>
      <c r="H11" s="25">
        <v>4</v>
      </c>
      <c r="I11" s="25"/>
      <c r="J11" s="25"/>
      <c r="K11" s="25"/>
      <c r="L11" s="25"/>
      <c r="M11" s="25"/>
      <c r="N11" s="18"/>
      <c r="O11" s="25">
        <v>4</v>
      </c>
      <c r="P11" s="25"/>
      <c r="Q11" s="25"/>
      <c r="R11" s="25"/>
      <c r="S11" s="25"/>
      <c r="T11" s="25"/>
      <c r="U11" s="18"/>
      <c r="V11" s="25">
        <v>4</v>
      </c>
      <c r="W11" s="25"/>
      <c r="X11" s="25"/>
      <c r="Y11" s="25"/>
      <c r="Z11" s="25"/>
      <c r="AA11" s="25"/>
    </row>
    <row r="12" spans="1:31" ht="21.75" customHeight="1" x14ac:dyDescent="0.2">
      <c r="A12" s="25">
        <v>5</v>
      </c>
      <c r="B12" s="25"/>
      <c r="C12" s="25"/>
      <c r="D12" s="25"/>
      <c r="E12" s="25"/>
      <c r="F12" s="25"/>
      <c r="G12" s="18"/>
      <c r="H12" s="25">
        <v>5</v>
      </c>
      <c r="I12" s="25"/>
      <c r="J12" s="25"/>
      <c r="K12" s="25"/>
      <c r="L12" s="25"/>
      <c r="M12" s="25"/>
      <c r="N12" s="18"/>
      <c r="O12" s="25">
        <v>5</v>
      </c>
      <c r="P12" s="25"/>
      <c r="Q12" s="25"/>
      <c r="R12" s="25"/>
      <c r="S12" s="25"/>
      <c r="T12" s="25"/>
      <c r="U12" s="18"/>
      <c r="V12" s="25">
        <v>5</v>
      </c>
      <c r="W12" s="25"/>
      <c r="X12" s="25"/>
      <c r="Y12" s="25"/>
      <c r="Z12" s="25"/>
      <c r="AA12" s="25"/>
    </row>
    <row r="13" spans="1:31" ht="21.75" customHeight="1" x14ac:dyDescent="0.2">
      <c r="A13" s="25">
        <v>6</v>
      </c>
      <c r="B13" s="25"/>
      <c r="C13" s="25"/>
      <c r="D13" s="25"/>
      <c r="E13" s="25"/>
      <c r="F13" s="25"/>
      <c r="G13" s="18"/>
      <c r="H13" s="25">
        <v>6</v>
      </c>
      <c r="I13" s="25"/>
      <c r="J13" s="25"/>
      <c r="K13" s="25"/>
      <c r="L13" s="25"/>
      <c r="M13" s="25"/>
      <c r="N13" s="18"/>
      <c r="O13" s="25">
        <v>6</v>
      </c>
      <c r="P13" s="25"/>
      <c r="Q13" s="25"/>
      <c r="R13" s="25"/>
      <c r="S13" s="25"/>
      <c r="T13" s="25"/>
      <c r="U13" s="18"/>
      <c r="V13" s="25">
        <v>6</v>
      </c>
      <c r="W13" s="25"/>
      <c r="X13" s="25"/>
      <c r="Y13" s="25"/>
      <c r="Z13" s="25"/>
      <c r="AA13" s="25"/>
    </row>
    <row r="14" spans="1:31" ht="21.75" customHeight="1" x14ac:dyDescent="0.2">
      <c r="A14" s="181" t="s">
        <v>178</v>
      </c>
      <c r="B14" s="181"/>
      <c r="C14" s="181"/>
      <c r="D14" s="181"/>
      <c r="E14" s="181"/>
      <c r="F14" s="26"/>
      <c r="G14" s="23"/>
      <c r="H14" s="182" t="s">
        <v>178</v>
      </c>
      <c r="I14" s="183"/>
      <c r="J14" s="183"/>
      <c r="K14" s="183"/>
      <c r="L14" s="184"/>
      <c r="M14" s="26"/>
      <c r="N14" s="23"/>
      <c r="O14" s="181" t="s">
        <v>178</v>
      </c>
      <c r="P14" s="181"/>
      <c r="Q14" s="181"/>
      <c r="R14" s="181"/>
      <c r="S14" s="181"/>
      <c r="T14" s="26"/>
      <c r="U14" s="23"/>
      <c r="V14" s="181" t="s">
        <v>178</v>
      </c>
      <c r="W14" s="181"/>
      <c r="X14" s="181"/>
      <c r="Y14" s="181"/>
      <c r="Z14" s="181"/>
      <c r="AA14" s="26"/>
    </row>
    <row r="15" spans="1:31" ht="21.75" customHeight="1" x14ac:dyDescent="0.2">
      <c r="A15" s="187">
        <v>10</v>
      </c>
      <c r="B15" s="187"/>
      <c r="C15" s="187"/>
      <c r="D15" s="187">
        <v>9</v>
      </c>
      <c r="E15" s="187"/>
      <c r="F15" s="187"/>
      <c r="G15" s="23"/>
      <c r="H15" s="188">
        <v>10</v>
      </c>
      <c r="I15" s="189"/>
      <c r="J15" s="190"/>
      <c r="K15" s="188">
        <v>9</v>
      </c>
      <c r="L15" s="189"/>
      <c r="M15" s="190"/>
      <c r="N15" s="23"/>
      <c r="O15" s="187">
        <v>10</v>
      </c>
      <c r="P15" s="187"/>
      <c r="Q15" s="187"/>
      <c r="R15" s="187">
        <v>9</v>
      </c>
      <c r="S15" s="187"/>
      <c r="T15" s="187"/>
      <c r="U15" s="23"/>
      <c r="V15" s="187">
        <v>10</v>
      </c>
      <c r="W15" s="187"/>
      <c r="X15" s="187"/>
      <c r="Y15" s="187">
        <v>9</v>
      </c>
      <c r="Z15" s="187"/>
      <c r="AA15" s="187"/>
    </row>
    <row r="16" spans="1:31" ht="21.75" customHeight="1" x14ac:dyDescent="0.2">
      <c r="A16" s="187"/>
      <c r="B16" s="187"/>
      <c r="C16" s="187"/>
      <c r="D16" s="187"/>
      <c r="E16" s="187"/>
      <c r="F16" s="187"/>
      <c r="G16" s="23"/>
      <c r="H16" s="188"/>
      <c r="I16" s="189"/>
      <c r="J16" s="190"/>
      <c r="K16" s="188"/>
      <c r="L16" s="189"/>
      <c r="M16" s="190"/>
      <c r="N16" s="23"/>
      <c r="O16" s="187"/>
      <c r="P16" s="187"/>
      <c r="Q16" s="187"/>
      <c r="R16" s="187"/>
      <c r="S16" s="187"/>
      <c r="T16" s="187"/>
      <c r="U16" s="23"/>
      <c r="V16" s="187"/>
      <c r="W16" s="187"/>
      <c r="X16" s="187"/>
      <c r="Y16" s="187"/>
      <c r="Z16" s="187"/>
      <c r="AA16" s="187"/>
    </row>
    <row r="17" spans="1:27" ht="21.75" customHeight="1" x14ac:dyDescent="0.2">
      <c r="A17" s="191" t="s">
        <v>144</v>
      </c>
      <c r="B17" s="191"/>
      <c r="C17" s="191"/>
      <c r="D17" s="191" t="s">
        <v>143</v>
      </c>
      <c r="E17" s="191"/>
      <c r="F17" s="191"/>
      <c r="G17" s="23"/>
      <c r="H17" s="192" t="s">
        <v>144</v>
      </c>
      <c r="I17" s="193"/>
      <c r="J17" s="194"/>
      <c r="K17" s="192" t="s">
        <v>143</v>
      </c>
      <c r="L17" s="193"/>
      <c r="M17" s="194"/>
      <c r="N17" s="23"/>
      <c r="O17" s="191" t="s">
        <v>144</v>
      </c>
      <c r="P17" s="191"/>
      <c r="Q17" s="191"/>
      <c r="R17" s="191" t="s">
        <v>143</v>
      </c>
      <c r="S17" s="191"/>
      <c r="T17" s="191"/>
      <c r="U17" s="23"/>
      <c r="V17" s="191" t="s">
        <v>144</v>
      </c>
      <c r="W17" s="191"/>
      <c r="X17" s="191"/>
      <c r="Y17" s="191" t="s">
        <v>143</v>
      </c>
      <c r="Z17" s="191"/>
      <c r="AA17" s="191"/>
    </row>
    <row r="18" spans="1:27" ht="21.75" customHeight="1" x14ac:dyDescent="0.2">
      <c r="A18" s="191"/>
      <c r="B18" s="191"/>
      <c r="C18" s="191"/>
      <c r="D18" s="191"/>
      <c r="E18" s="191"/>
      <c r="F18" s="191"/>
      <c r="G18" s="23"/>
      <c r="H18" s="195"/>
      <c r="I18" s="196"/>
      <c r="J18" s="197"/>
      <c r="K18" s="195"/>
      <c r="L18" s="196"/>
      <c r="M18" s="197"/>
      <c r="N18" s="23"/>
      <c r="O18" s="191"/>
      <c r="P18" s="191"/>
      <c r="Q18" s="191"/>
      <c r="R18" s="191"/>
      <c r="S18" s="191"/>
      <c r="T18" s="191"/>
      <c r="U18" s="23"/>
      <c r="V18" s="191"/>
      <c r="W18" s="191"/>
      <c r="X18" s="191"/>
      <c r="Y18" s="191"/>
      <c r="Z18" s="191"/>
      <c r="AA18" s="191"/>
    </row>
    <row r="19" spans="1:27" ht="21.75" customHeight="1" x14ac:dyDescent="0.2">
      <c r="A19" s="191"/>
      <c r="B19" s="191"/>
      <c r="C19" s="191"/>
      <c r="D19" s="191"/>
      <c r="E19" s="191"/>
      <c r="F19" s="191"/>
      <c r="G19" s="23"/>
      <c r="H19" s="198"/>
      <c r="I19" s="199"/>
      <c r="J19" s="200"/>
      <c r="K19" s="198"/>
      <c r="L19" s="199"/>
      <c r="M19" s="200"/>
      <c r="N19" s="23"/>
      <c r="O19" s="191"/>
      <c r="P19" s="191"/>
      <c r="Q19" s="191"/>
      <c r="R19" s="191"/>
      <c r="S19" s="191"/>
      <c r="T19" s="191"/>
      <c r="U19" s="23"/>
      <c r="V19" s="191"/>
      <c r="W19" s="191"/>
      <c r="X19" s="191"/>
      <c r="Y19" s="191"/>
      <c r="Z19" s="191"/>
      <c r="AA19" s="191"/>
    </row>
    <row r="20" spans="1:27" ht="21.75" customHeight="1" x14ac:dyDescent="0.2"/>
    <row r="21" spans="1:27" ht="21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 t="str">
        <f>Feuil1!D6</f>
        <v>2ème étape Challenge CHAIRMARTIN</v>
      </c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7"/>
    </row>
    <row r="22" spans="1:27" ht="21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</row>
    <row r="23" spans="1:2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</row>
  </sheetData>
  <mergeCells count="79">
    <mergeCell ref="B1:F1"/>
    <mergeCell ref="I1:M1"/>
    <mergeCell ref="P1:T1"/>
    <mergeCell ref="W1:AA1"/>
    <mergeCell ref="B2:F2"/>
    <mergeCell ref="I2:M2"/>
    <mergeCell ref="P2:T2"/>
    <mergeCell ref="W2:AA2"/>
    <mergeCell ref="V3:W3"/>
    <mergeCell ref="X3:AA3"/>
    <mergeCell ref="A4:B4"/>
    <mergeCell ref="H4:I4"/>
    <mergeCell ref="O4:P4"/>
    <mergeCell ref="V4:W4"/>
    <mergeCell ref="A3:B3"/>
    <mergeCell ref="C3:G3"/>
    <mergeCell ref="H3:I3"/>
    <mergeCell ref="J3:N3"/>
    <mergeCell ref="O3:P3"/>
    <mergeCell ref="Q3:U3"/>
    <mergeCell ref="A5:B5"/>
    <mergeCell ref="C5:D5"/>
    <mergeCell ref="E5:F5"/>
    <mergeCell ref="H5:I5"/>
    <mergeCell ref="J5:K5"/>
    <mergeCell ref="Q5:R5"/>
    <mergeCell ref="S5:T5"/>
    <mergeCell ref="V5:W5"/>
    <mergeCell ref="X5:Y5"/>
    <mergeCell ref="Z5:AA5"/>
    <mergeCell ref="E6:E7"/>
    <mergeCell ref="F6:F7"/>
    <mergeCell ref="H6:H7"/>
    <mergeCell ref="I6:K6"/>
    <mergeCell ref="O5:P5"/>
    <mergeCell ref="L5:M5"/>
    <mergeCell ref="V6:V7"/>
    <mergeCell ref="W6:Y6"/>
    <mergeCell ref="Z6:Z7"/>
    <mergeCell ref="AA6:AA7"/>
    <mergeCell ref="A14:E14"/>
    <mergeCell ref="H14:L14"/>
    <mergeCell ref="O14:S14"/>
    <mergeCell ref="V14:Z14"/>
    <mergeCell ref="L6:L7"/>
    <mergeCell ref="M6:M7"/>
    <mergeCell ref="O6:O7"/>
    <mergeCell ref="P6:R6"/>
    <mergeCell ref="S6:S7"/>
    <mergeCell ref="T6:T7"/>
    <mergeCell ref="A6:A7"/>
    <mergeCell ref="B6:D6"/>
    <mergeCell ref="V15:X15"/>
    <mergeCell ref="Y15:AA15"/>
    <mergeCell ref="A16:C16"/>
    <mergeCell ref="D16:F16"/>
    <mergeCell ref="H16:J16"/>
    <mergeCell ref="K16:M16"/>
    <mergeCell ref="O16:Q16"/>
    <mergeCell ref="R16:T16"/>
    <mergeCell ref="V16:X16"/>
    <mergeCell ref="Y16:AA16"/>
    <mergeCell ref="A15:C15"/>
    <mergeCell ref="D15:F15"/>
    <mergeCell ref="H15:J15"/>
    <mergeCell ref="K15:M15"/>
    <mergeCell ref="O15:Q15"/>
    <mergeCell ref="R15:T15"/>
    <mergeCell ref="V17:X19"/>
    <mergeCell ref="Y17:AA19"/>
    <mergeCell ref="A21:N22"/>
    <mergeCell ref="O21:AA22"/>
    <mergeCell ref="A23:AA23"/>
    <mergeCell ref="A17:C19"/>
    <mergeCell ref="D17:F19"/>
    <mergeCell ref="H17:J19"/>
    <mergeCell ref="K17:M19"/>
    <mergeCell ref="O17:Q19"/>
    <mergeCell ref="R17:T19"/>
  </mergeCells>
  <pageMargins left="0.25" right="0.25" top="0.75" bottom="0.75" header="0.3" footer="0.3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ECC3C-0159-407E-9C4B-C1E880712F6F}">
  <sheetPr codeName="Feuil95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VLOOKUP(F2,Liste!B:J,2,FALSE)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Feuil1!B20</f>
        <v>2B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3">
        <v>1</v>
      </c>
      <c r="C6" s="13">
        <v>2</v>
      </c>
      <c r="D6" s="13">
        <v>3</v>
      </c>
      <c r="E6" s="166"/>
      <c r="F6" s="166"/>
      <c r="G6" s="165"/>
      <c r="H6" s="165"/>
      <c r="J6" s="165"/>
      <c r="K6" s="13">
        <v>1</v>
      </c>
      <c r="L6" s="13">
        <v>2</v>
      </c>
      <c r="M6" s="13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O5:O6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41DAE-F3A4-443D-8A73-32DE94181192}">
  <sheetPr codeName="Feuil112"/>
  <dimension ref="A1:AE23"/>
  <sheetViews>
    <sheetView workbookViewId="0">
      <selection activeCell="A21" sqref="A21:AA23"/>
    </sheetView>
  </sheetViews>
  <sheetFormatPr baseColWidth="10" defaultRowHeight="12.75" x14ac:dyDescent="0.2"/>
  <cols>
    <col min="1" max="1" width="4.5703125" style="1" customWidth="1"/>
    <col min="2" max="6" width="5.85546875" style="1" customWidth="1"/>
    <col min="7" max="7" width="2.140625" style="1" customWidth="1"/>
    <col min="8" max="8" width="4.5703125" style="1" customWidth="1"/>
    <col min="9" max="13" width="5.85546875" style="1" customWidth="1"/>
    <col min="14" max="14" width="2.140625" style="1" customWidth="1"/>
    <col min="15" max="15" width="4.5703125" style="1" customWidth="1"/>
    <col min="16" max="20" width="5.85546875" style="1" customWidth="1"/>
    <col min="21" max="21" width="2.140625" style="1" customWidth="1"/>
    <col min="22" max="22" width="4.5703125" style="1" customWidth="1"/>
    <col min="23" max="27" width="5.85546875" style="1" customWidth="1"/>
    <col min="28" max="30" width="11.42578125" style="1"/>
    <col min="31" max="31" width="21.85546875" style="1" customWidth="1"/>
    <col min="32" max="16384" width="11.42578125" style="1"/>
  </cols>
  <sheetData>
    <row r="1" spans="1:31" ht="21.75" customHeight="1" x14ac:dyDescent="0.2">
      <c r="A1" s="101" t="s">
        <v>130</v>
      </c>
      <c r="B1" s="170" t="e">
        <f>VLOOKUP(C4,Liste!B:K,2,FALSE)</f>
        <v>#N/A</v>
      </c>
      <c r="C1" s="170"/>
      <c r="D1" s="170"/>
      <c r="E1" s="170"/>
      <c r="F1" s="170"/>
      <c r="G1" s="18"/>
      <c r="H1" s="101" t="s">
        <v>130</v>
      </c>
      <c r="I1" s="170" t="e">
        <f>VLOOKUP(J4,Liste!B:C,2,FALSE)</f>
        <v>#N/A</v>
      </c>
      <c r="J1" s="170"/>
      <c r="K1" s="170"/>
      <c r="L1" s="170"/>
      <c r="M1" s="170"/>
      <c r="N1" s="19"/>
      <c r="O1" s="101" t="s">
        <v>130</v>
      </c>
      <c r="P1" s="170" t="e">
        <f>VLOOKUP(Q4,Liste!B:C,2,FALSE)</f>
        <v>#N/A</v>
      </c>
      <c r="Q1" s="170"/>
      <c r="R1" s="170"/>
      <c r="S1" s="170"/>
      <c r="T1" s="170"/>
      <c r="U1" s="19"/>
      <c r="V1" s="101" t="s">
        <v>130</v>
      </c>
      <c r="W1" s="170" t="e">
        <f>VLOOKUP(X4,Liste!B:C,2,FALSE)</f>
        <v>#N/A</v>
      </c>
      <c r="X1" s="170"/>
      <c r="Y1" s="170"/>
      <c r="Z1" s="170"/>
      <c r="AA1" s="170"/>
    </row>
    <row r="2" spans="1:31" ht="21.75" customHeight="1" x14ac:dyDescent="0.2">
      <c r="A2" s="101" t="s">
        <v>30</v>
      </c>
      <c r="B2" s="170" t="e">
        <f>VLOOKUP(C4,Liste!B:D,3,FALSE)</f>
        <v>#N/A</v>
      </c>
      <c r="C2" s="170"/>
      <c r="D2" s="170"/>
      <c r="E2" s="170"/>
      <c r="F2" s="170"/>
      <c r="G2" s="18"/>
      <c r="H2" s="101" t="s">
        <v>30</v>
      </c>
      <c r="I2" s="170" t="e">
        <f>VLOOKUP(J4,Liste!B:D,3,FALSE)</f>
        <v>#N/A</v>
      </c>
      <c r="J2" s="170"/>
      <c r="K2" s="170"/>
      <c r="L2" s="170"/>
      <c r="M2" s="170"/>
      <c r="N2" s="19"/>
      <c r="O2" s="101" t="s">
        <v>30</v>
      </c>
      <c r="P2" s="170" t="e">
        <f>VLOOKUP(Q4,Liste!B:D,3,FALSE)</f>
        <v>#N/A</v>
      </c>
      <c r="Q2" s="170"/>
      <c r="R2" s="170"/>
      <c r="S2" s="170"/>
      <c r="T2" s="170"/>
      <c r="U2" s="19"/>
      <c r="V2" s="101" t="s">
        <v>30</v>
      </c>
      <c r="W2" s="170" t="e">
        <f>VLOOKUP(X4,Liste!B:D,3,FALSE)</f>
        <v>#N/A</v>
      </c>
      <c r="X2" s="170"/>
      <c r="Y2" s="170"/>
      <c r="Z2" s="170"/>
      <c r="AA2" s="170"/>
    </row>
    <row r="3" spans="1:31" ht="21.75" customHeight="1" x14ac:dyDescent="0.2">
      <c r="A3" s="171" t="s">
        <v>131</v>
      </c>
      <c r="B3" s="171"/>
      <c r="C3" s="170" t="e">
        <f>VLOOKUP(C4,Liste!B:K,5,FALSE)</f>
        <v>#N/A</v>
      </c>
      <c r="D3" s="170"/>
      <c r="E3" s="170"/>
      <c r="F3" s="170"/>
      <c r="G3" s="170"/>
      <c r="H3" s="171" t="s">
        <v>131</v>
      </c>
      <c r="I3" s="171"/>
      <c r="J3" s="170" t="e">
        <f>VLOOKUP(J4,Liste!B:K,5,FALSE)</f>
        <v>#N/A</v>
      </c>
      <c r="K3" s="170"/>
      <c r="L3" s="170"/>
      <c r="M3" s="170"/>
      <c r="N3" s="170"/>
      <c r="O3" s="171" t="s">
        <v>131</v>
      </c>
      <c r="P3" s="171"/>
      <c r="Q3" s="170" t="e">
        <f>VLOOKUP(Q4,Liste!B:F,5,FALSE)</f>
        <v>#N/A</v>
      </c>
      <c r="R3" s="170"/>
      <c r="S3" s="170"/>
      <c r="T3" s="170"/>
      <c r="U3" s="170"/>
      <c r="V3" s="171" t="s">
        <v>131</v>
      </c>
      <c r="W3" s="171"/>
      <c r="X3" s="170" t="e">
        <f>VLOOKUP(X4,Liste!B:F,5,FALSE)</f>
        <v>#N/A</v>
      </c>
      <c r="Y3" s="170"/>
      <c r="Z3" s="170"/>
      <c r="AA3" s="170"/>
      <c r="AB3" s="20"/>
    </row>
    <row r="4" spans="1:31" ht="21.75" customHeight="1" x14ac:dyDescent="0.2">
      <c r="A4" s="171" t="s">
        <v>132</v>
      </c>
      <c r="B4" s="171"/>
      <c r="C4" s="21" t="str">
        <f>Feuil1!D23</f>
        <v>4E</v>
      </c>
      <c r="D4" s="18"/>
      <c r="E4" s="18"/>
      <c r="F4" s="18"/>
      <c r="G4" s="18"/>
      <c r="H4" s="171" t="s">
        <v>132</v>
      </c>
      <c r="I4" s="171"/>
      <c r="J4" s="21" t="str">
        <f>Feuil1!D24</f>
        <v>4F</v>
      </c>
      <c r="K4" s="18"/>
      <c r="L4" s="18"/>
      <c r="M4" s="18"/>
      <c r="N4" s="18"/>
      <c r="O4" s="171" t="s">
        <v>132</v>
      </c>
      <c r="P4" s="171"/>
      <c r="Q4" s="21" t="str">
        <f>Feuil1!D25</f>
        <v>4G</v>
      </c>
      <c r="R4" s="18"/>
      <c r="S4" s="18"/>
      <c r="T4" s="18"/>
      <c r="U4" s="18"/>
      <c r="V4" s="171" t="s">
        <v>132</v>
      </c>
      <c r="W4" s="171"/>
      <c r="X4" s="21" t="str">
        <f>Feuil1!D26</f>
        <v>4H</v>
      </c>
      <c r="Y4" s="18"/>
      <c r="Z4" s="18"/>
      <c r="AA4" s="18"/>
      <c r="AE4" s="22"/>
    </row>
    <row r="5" spans="1:31" ht="21.75" customHeight="1" x14ac:dyDescent="0.2">
      <c r="A5" s="172" t="str">
        <f>Feuil1!D4</f>
        <v>2ème Tir</v>
      </c>
      <c r="B5" s="172"/>
      <c r="C5" s="163" t="s">
        <v>175</v>
      </c>
      <c r="D5" s="163"/>
      <c r="E5" s="173" t="e">
        <f>VLOOKUP(C4,Liste!B:K,4,FALSE)</f>
        <v>#N/A</v>
      </c>
      <c r="F5" s="173"/>
      <c r="G5" s="23"/>
      <c r="H5" s="172" t="str">
        <f>Feuil1!D4</f>
        <v>2ème Tir</v>
      </c>
      <c r="I5" s="172"/>
      <c r="J5" s="163" t="s">
        <v>175</v>
      </c>
      <c r="K5" s="163"/>
      <c r="L5" s="173" t="e">
        <f>VLOOKUP(J4,Liste!B:K,4,FALSE)</f>
        <v>#N/A</v>
      </c>
      <c r="M5" s="173"/>
      <c r="N5" s="23"/>
      <c r="O5" s="172" t="str">
        <f>Feuil1!D4</f>
        <v>2ème Tir</v>
      </c>
      <c r="P5" s="172"/>
      <c r="Q5" s="163" t="s">
        <v>175</v>
      </c>
      <c r="R5" s="163"/>
      <c r="S5" s="173" t="e">
        <f>VLOOKUP(Q4,Liste!B:E,4,FALSE)</f>
        <v>#N/A</v>
      </c>
      <c r="T5" s="173"/>
      <c r="U5" s="23"/>
      <c r="V5" s="172" t="str">
        <f>Feuil1!D4</f>
        <v>2ème Tir</v>
      </c>
      <c r="W5" s="172"/>
      <c r="X5" s="163" t="s">
        <v>175</v>
      </c>
      <c r="Y5" s="163"/>
      <c r="Z5" s="173" t="e">
        <f>VLOOKUP(X4,Liste!B:E,4,FALSE)</f>
        <v>#N/A</v>
      </c>
      <c r="AA5" s="173"/>
    </row>
    <row r="6" spans="1:31" ht="21.75" customHeight="1" x14ac:dyDescent="0.2">
      <c r="A6" s="180" t="s">
        <v>176</v>
      </c>
      <c r="B6" s="174" t="s">
        <v>177</v>
      </c>
      <c r="C6" s="174"/>
      <c r="D6" s="174"/>
      <c r="E6" s="174" t="s">
        <v>138</v>
      </c>
      <c r="F6" s="174" t="s">
        <v>139</v>
      </c>
      <c r="G6" s="18"/>
      <c r="H6" s="175" t="str">
        <f>A6</f>
        <v>N°</v>
      </c>
      <c r="I6" s="177" t="str">
        <f>B6</f>
        <v>Points par flèches</v>
      </c>
      <c r="J6" s="178"/>
      <c r="K6" s="179"/>
      <c r="L6" s="185" t="s">
        <v>138</v>
      </c>
      <c r="M6" s="185" t="s">
        <v>139</v>
      </c>
      <c r="N6" s="18"/>
      <c r="O6" s="180" t="s">
        <v>176</v>
      </c>
      <c r="P6" s="174" t="s">
        <v>177</v>
      </c>
      <c r="Q6" s="174"/>
      <c r="R6" s="174"/>
      <c r="S6" s="174" t="s">
        <v>138</v>
      </c>
      <c r="T6" s="174" t="s">
        <v>139</v>
      </c>
      <c r="U6" s="18"/>
      <c r="V6" s="180" t="str">
        <f>O6</f>
        <v>N°</v>
      </c>
      <c r="W6" s="174" t="str">
        <f>P6</f>
        <v>Points par flèches</v>
      </c>
      <c r="X6" s="174"/>
      <c r="Y6" s="174"/>
      <c r="Z6" s="174" t="s">
        <v>138</v>
      </c>
      <c r="AA6" s="174" t="s">
        <v>139</v>
      </c>
    </row>
    <row r="7" spans="1:31" ht="21.75" customHeight="1" x14ac:dyDescent="0.2">
      <c r="A7" s="180"/>
      <c r="B7" s="102">
        <v>1</v>
      </c>
      <c r="C7" s="102">
        <v>2</v>
      </c>
      <c r="D7" s="102">
        <v>3</v>
      </c>
      <c r="E7" s="174"/>
      <c r="F7" s="174"/>
      <c r="G7" s="18"/>
      <c r="H7" s="176"/>
      <c r="I7" s="102">
        <v>1</v>
      </c>
      <c r="J7" s="102">
        <v>2</v>
      </c>
      <c r="K7" s="102">
        <v>3</v>
      </c>
      <c r="L7" s="186"/>
      <c r="M7" s="186"/>
      <c r="N7" s="18"/>
      <c r="O7" s="180"/>
      <c r="P7" s="102">
        <v>1</v>
      </c>
      <c r="Q7" s="102">
        <v>2</v>
      </c>
      <c r="R7" s="102">
        <v>3</v>
      </c>
      <c r="S7" s="174"/>
      <c r="T7" s="174"/>
      <c r="U7" s="18"/>
      <c r="V7" s="180"/>
      <c r="W7" s="102">
        <v>1</v>
      </c>
      <c r="X7" s="102">
        <v>2</v>
      </c>
      <c r="Y7" s="102">
        <v>3</v>
      </c>
      <c r="Z7" s="174"/>
      <c r="AA7" s="174"/>
    </row>
    <row r="8" spans="1:31" ht="21.75" customHeight="1" x14ac:dyDescent="0.2">
      <c r="A8" s="25">
        <v>1</v>
      </c>
      <c r="B8" s="25"/>
      <c r="C8" s="25"/>
      <c r="D8" s="25"/>
      <c r="E8" s="25"/>
      <c r="F8" s="25"/>
      <c r="G8" s="18"/>
      <c r="H8" s="25">
        <v>1</v>
      </c>
      <c r="I8" s="25"/>
      <c r="J8" s="25"/>
      <c r="K8" s="25"/>
      <c r="L8" s="25"/>
      <c r="M8" s="25"/>
      <c r="N8" s="18"/>
      <c r="O8" s="25">
        <v>1</v>
      </c>
      <c r="P8" s="25"/>
      <c r="Q8" s="25"/>
      <c r="R8" s="25"/>
      <c r="S8" s="25"/>
      <c r="T8" s="25"/>
      <c r="U8" s="18"/>
      <c r="V8" s="25">
        <v>1</v>
      </c>
      <c r="W8" s="25"/>
      <c r="X8" s="25"/>
      <c r="Y8" s="25"/>
      <c r="Z8" s="25"/>
      <c r="AA8" s="25"/>
    </row>
    <row r="9" spans="1:31" ht="21.75" customHeight="1" x14ac:dyDescent="0.3">
      <c r="A9" s="25">
        <v>2</v>
      </c>
      <c r="B9" s="25"/>
      <c r="C9" s="25"/>
      <c r="D9" s="25"/>
      <c r="E9" s="25"/>
      <c r="F9" s="25"/>
      <c r="G9" s="18"/>
      <c r="H9" s="25">
        <v>2</v>
      </c>
      <c r="I9" s="25"/>
      <c r="J9" s="25"/>
      <c r="K9" s="25"/>
      <c r="L9" s="25"/>
      <c r="M9" s="25"/>
      <c r="N9" s="18"/>
      <c r="O9" s="25">
        <v>2</v>
      </c>
      <c r="P9" s="25"/>
      <c r="Q9" s="25"/>
      <c r="R9" s="25"/>
      <c r="S9" s="25"/>
      <c r="T9" s="25"/>
      <c r="U9" s="18"/>
      <c r="V9" s="25">
        <v>2</v>
      </c>
      <c r="W9" s="25"/>
      <c r="X9" s="25"/>
      <c r="Y9" s="25"/>
      <c r="Z9" s="25"/>
      <c r="AA9" s="25"/>
      <c r="AE9" s="9"/>
    </row>
    <row r="10" spans="1:31" ht="21.75" customHeight="1" x14ac:dyDescent="0.2">
      <c r="A10" s="25">
        <v>3</v>
      </c>
      <c r="B10" s="25"/>
      <c r="C10" s="25"/>
      <c r="D10" s="25"/>
      <c r="E10" s="25"/>
      <c r="F10" s="25"/>
      <c r="G10" s="18"/>
      <c r="H10" s="25">
        <v>3</v>
      </c>
      <c r="I10" s="25"/>
      <c r="J10" s="25"/>
      <c r="K10" s="25"/>
      <c r="L10" s="25"/>
      <c r="M10" s="25"/>
      <c r="N10" s="18"/>
      <c r="O10" s="25">
        <v>3</v>
      </c>
      <c r="P10" s="25"/>
      <c r="Q10" s="25"/>
      <c r="R10" s="25"/>
      <c r="S10" s="25"/>
      <c r="T10" s="25"/>
      <c r="U10" s="18"/>
      <c r="V10" s="25">
        <v>3</v>
      </c>
      <c r="W10" s="25"/>
      <c r="X10" s="25"/>
      <c r="Y10" s="25"/>
      <c r="Z10" s="25"/>
      <c r="AA10" s="25"/>
    </row>
    <row r="11" spans="1:31" ht="21.75" customHeight="1" x14ac:dyDescent="0.2">
      <c r="A11" s="25">
        <v>4</v>
      </c>
      <c r="B11" s="25"/>
      <c r="C11" s="25"/>
      <c r="D11" s="25"/>
      <c r="E11" s="25"/>
      <c r="F11" s="25"/>
      <c r="G11" s="18"/>
      <c r="H11" s="25">
        <v>4</v>
      </c>
      <c r="I11" s="25"/>
      <c r="J11" s="25"/>
      <c r="K11" s="25"/>
      <c r="L11" s="25"/>
      <c r="M11" s="25"/>
      <c r="N11" s="18"/>
      <c r="O11" s="25">
        <v>4</v>
      </c>
      <c r="P11" s="25"/>
      <c r="Q11" s="25"/>
      <c r="R11" s="25"/>
      <c r="S11" s="25"/>
      <c r="T11" s="25"/>
      <c r="U11" s="18"/>
      <c r="V11" s="25">
        <v>4</v>
      </c>
      <c r="W11" s="25"/>
      <c r="X11" s="25"/>
      <c r="Y11" s="25"/>
      <c r="Z11" s="25"/>
      <c r="AA11" s="25"/>
    </row>
    <row r="12" spans="1:31" ht="21.75" customHeight="1" x14ac:dyDescent="0.2">
      <c r="A12" s="25">
        <v>5</v>
      </c>
      <c r="B12" s="25"/>
      <c r="C12" s="25"/>
      <c r="D12" s="25"/>
      <c r="E12" s="25"/>
      <c r="F12" s="25"/>
      <c r="G12" s="18"/>
      <c r="H12" s="25">
        <v>5</v>
      </c>
      <c r="I12" s="25"/>
      <c r="J12" s="25"/>
      <c r="K12" s="25"/>
      <c r="L12" s="25"/>
      <c r="M12" s="25"/>
      <c r="N12" s="18"/>
      <c r="O12" s="25">
        <v>5</v>
      </c>
      <c r="P12" s="25"/>
      <c r="Q12" s="25"/>
      <c r="R12" s="25"/>
      <c r="S12" s="25"/>
      <c r="T12" s="25"/>
      <c r="U12" s="18"/>
      <c r="V12" s="25">
        <v>5</v>
      </c>
      <c r="W12" s="25"/>
      <c r="X12" s="25"/>
      <c r="Y12" s="25"/>
      <c r="Z12" s="25"/>
      <c r="AA12" s="25"/>
    </row>
    <row r="13" spans="1:31" ht="21.75" customHeight="1" x14ac:dyDescent="0.2">
      <c r="A13" s="25">
        <v>6</v>
      </c>
      <c r="B13" s="25"/>
      <c r="C13" s="25"/>
      <c r="D13" s="25"/>
      <c r="E13" s="25"/>
      <c r="F13" s="25"/>
      <c r="G13" s="18"/>
      <c r="H13" s="25">
        <v>6</v>
      </c>
      <c r="I13" s="25"/>
      <c r="J13" s="25"/>
      <c r="K13" s="25"/>
      <c r="L13" s="25"/>
      <c r="M13" s="25"/>
      <c r="N13" s="18"/>
      <c r="O13" s="25">
        <v>6</v>
      </c>
      <c r="P13" s="25"/>
      <c r="Q13" s="25"/>
      <c r="R13" s="25"/>
      <c r="S13" s="25"/>
      <c r="T13" s="25"/>
      <c r="U13" s="18"/>
      <c r="V13" s="25">
        <v>6</v>
      </c>
      <c r="W13" s="25"/>
      <c r="X13" s="25"/>
      <c r="Y13" s="25"/>
      <c r="Z13" s="25"/>
      <c r="AA13" s="25"/>
    </row>
    <row r="14" spans="1:31" ht="21.75" customHeight="1" x14ac:dyDescent="0.2">
      <c r="A14" s="181" t="s">
        <v>178</v>
      </c>
      <c r="B14" s="181"/>
      <c r="C14" s="181"/>
      <c r="D14" s="181"/>
      <c r="E14" s="181"/>
      <c r="F14" s="26"/>
      <c r="G14" s="23"/>
      <c r="H14" s="182" t="s">
        <v>178</v>
      </c>
      <c r="I14" s="183"/>
      <c r="J14" s="183"/>
      <c r="K14" s="183"/>
      <c r="L14" s="184"/>
      <c r="M14" s="26"/>
      <c r="N14" s="23"/>
      <c r="O14" s="181" t="s">
        <v>178</v>
      </c>
      <c r="P14" s="181"/>
      <c r="Q14" s="181"/>
      <c r="R14" s="181"/>
      <c r="S14" s="181"/>
      <c r="T14" s="26"/>
      <c r="U14" s="23"/>
      <c r="V14" s="181" t="s">
        <v>178</v>
      </c>
      <c r="W14" s="181"/>
      <c r="X14" s="181"/>
      <c r="Y14" s="181"/>
      <c r="Z14" s="181"/>
      <c r="AA14" s="26"/>
    </row>
    <row r="15" spans="1:31" ht="21.75" customHeight="1" x14ac:dyDescent="0.2">
      <c r="A15" s="187">
        <v>10</v>
      </c>
      <c r="B15" s="187"/>
      <c r="C15" s="187"/>
      <c r="D15" s="187">
        <v>9</v>
      </c>
      <c r="E15" s="187"/>
      <c r="F15" s="187"/>
      <c r="G15" s="23"/>
      <c r="H15" s="188">
        <v>10</v>
      </c>
      <c r="I15" s="189"/>
      <c r="J15" s="190"/>
      <c r="K15" s="188">
        <v>9</v>
      </c>
      <c r="L15" s="189"/>
      <c r="M15" s="190"/>
      <c r="N15" s="23"/>
      <c r="O15" s="187">
        <v>10</v>
      </c>
      <c r="P15" s="187"/>
      <c r="Q15" s="187"/>
      <c r="R15" s="187">
        <v>9</v>
      </c>
      <c r="S15" s="187"/>
      <c r="T15" s="187"/>
      <c r="U15" s="23"/>
      <c r="V15" s="187">
        <v>10</v>
      </c>
      <c r="W15" s="187"/>
      <c r="X15" s="187"/>
      <c r="Y15" s="187">
        <v>9</v>
      </c>
      <c r="Z15" s="187"/>
      <c r="AA15" s="187"/>
    </row>
    <row r="16" spans="1:31" ht="21.75" customHeight="1" x14ac:dyDescent="0.2">
      <c r="A16" s="187"/>
      <c r="B16" s="187"/>
      <c r="C16" s="187"/>
      <c r="D16" s="187"/>
      <c r="E16" s="187"/>
      <c r="F16" s="187"/>
      <c r="G16" s="23"/>
      <c r="H16" s="188"/>
      <c r="I16" s="189"/>
      <c r="J16" s="190"/>
      <c r="K16" s="188"/>
      <c r="L16" s="189"/>
      <c r="M16" s="190"/>
      <c r="N16" s="23"/>
      <c r="O16" s="187"/>
      <c r="P16" s="187"/>
      <c r="Q16" s="187"/>
      <c r="R16" s="187"/>
      <c r="S16" s="187"/>
      <c r="T16" s="187"/>
      <c r="U16" s="23"/>
      <c r="V16" s="187"/>
      <c r="W16" s="187"/>
      <c r="X16" s="187"/>
      <c r="Y16" s="187"/>
      <c r="Z16" s="187"/>
      <c r="AA16" s="187"/>
    </row>
    <row r="17" spans="1:27" ht="21.75" customHeight="1" x14ac:dyDescent="0.2">
      <c r="A17" s="191" t="s">
        <v>144</v>
      </c>
      <c r="B17" s="191"/>
      <c r="C17" s="191"/>
      <c r="D17" s="191" t="s">
        <v>143</v>
      </c>
      <c r="E17" s="191"/>
      <c r="F17" s="191"/>
      <c r="G17" s="23"/>
      <c r="H17" s="192" t="s">
        <v>144</v>
      </c>
      <c r="I17" s="193"/>
      <c r="J17" s="194"/>
      <c r="K17" s="192" t="s">
        <v>143</v>
      </c>
      <c r="L17" s="193"/>
      <c r="M17" s="194"/>
      <c r="N17" s="23"/>
      <c r="O17" s="191" t="s">
        <v>144</v>
      </c>
      <c r="P17" s="191"/>
      <c r="Q17" s="191"/>
      <c r="R17" s="191" t="s">
        <v>143</v>
      </c>
      <c r="S17" s="191"/>
      <c r="T17" s="191"/>
      <c r="U17" s="23"/>
      <c r="V17" s="191" t="s">
        <v>144</v>
      </c>
      <c r="W17" s="191"/>
      <c r="X17" s="191"/>
      <c r="Y17" s="191" t="s">
        <v>143</v>
      </c>
      <c r="Z17" s="191"/>
      <c r="AA17" s="191"/>
    </row>
    <row r="18" spans="1:27" ht="21.75" customHeight="1" x14ac:dyDescent="0.2">
      <c r="A18" s="191"/>
      <c r="B18" s="191"/>
      <c r="C18" s="191"/>
      <c r="D18" s="191"/>
      <c r="E18" s="191"/>
      <c r="F18" s="191"/>
      <c r="G18" s="23"/>
      <c r="H18" s="195"/>
      <c r="I18" s="196"/>
      <c r="J18" s="197"/>
      <c r="K18" s="195"/>
      <c r="L18" s="196"/>
      <c r="M18" s="197"/>
      <c r="N18" s="23"/>
      <c r="O18" s="191"/>
      <c r="P18" s="191"/>
      <c r="Q18" s="191"/>
      <c r="R18" s="191"/>
      <c r="S18" s="191"/>
      <c r="T18" s="191"/>
      <c r="U18" s="23"/>
      <c r="V18" s="191"/>
      <c r="W18" s="191"/>
      <c r="X18" s="191"/>
      <c r="Y18" s="191"/>
      <c r="Z18" s="191"/>
      <c r="AA18" s="191"/>
    </row>
    <row r="19" spans="1:27" ht="21.75" customHeight="1" x14ac:dyDescent="0.2">
      <c r="A19" s="191"/>
      <c r="B19" s="191"/>
      <c r="C19" s="191"/>
      <c r="D19" s="191"/>
      <c r="E19" s="191"/>
      <c r="F19" s="191"/>
      <c r="G19" s="23"/>
      <c r="H19" s="198"/>
      <c r="I19" s="199"/>
      <c r="J19" s="200"/>
      <c r="K19" s="198"/>
      <c r="L19" s="199"/>
      <c r="M19" s="200"/>
      <c r="N19" s="23"/>
      <c r="O19" s="191"/>
      <c r="P19" s="191"/>
      <c r="Q19" s="191"/>
      <c r="R19" s="191"/>
      <c r="S19" s="191"/>
      <c r="T19" s="191"/>
      <c r="U19" s="23"/>
      <c r="V19" s="191"/>
      <c r="W19" s="191"/>
      <c r="X19" s="191"/>
      <c r="Y19" s="191"/>
      <c r="Z19" s="191"/>
      <c r="AA19" s="191"/>
    </row>
    <row r="20" spans="1:27" ht="21.75" customHeight="1" x14ac:dyDescent="0.2"/>
    <row r="21" spans="1:27" ht="21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 t="str">
        <f>Feuil1!D6</f>
        <v>2ème étape Challenge CHAIRMARTIN</v>
      </c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7"/>
    </row>
    <row r="22" spans="1:27" ht="21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</row>
    <row r="23" spans="1:2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</row>
  </sheetData>
  <mergeCells count="79">
    <mergeCell ref="B1:F1"/>
    <mergeCell ref="I1:M1"/>
    <mergeCell ref="P1:T1"/>
    <mergeCell ref="W1:AA1"/>
    <mergeCell ref="B2:F2"/>
    <mergeCell ref="I2:M2"/>
    <mergeCell ref="P2:T2"/>
    <mergeCell ref="W2:AA2"/>
    <mergeCell ref="V3:W3"/>
    <mergeCell ref="X3:AA3"/>
    <mergeCell ref="A4:B4"/>
    <mergeCell ref="H4:I4"/>
    <mergeCell ref="O4:P4"/>
    <mergeCell ref="V4:W4"/>
    <mergeCell ref="A3:B3"/>
    <mergeCell ref="C3:G3"/>
    <mergeCell ref="H3:I3"/>
    <mergeCell ref="J3:N3"/>
    <mergeCell ref="O3:P3"/>
    <mergeCell ref="Q3:U3"/>
    <mergeCell ref="A5:B5"/>
    <mergeCell ref="C5:D5"/>
    <mergeCell ref="E5:F5"/>
    <mergeCell ref="H5:I5"/>
    <mergeCell ref="J5:K5"/>
    <mergeCell ref="Q5:R5"/>
    <mergeCell ref="S5:T5"/>
    <mergeCell ref="V5:W5"/>
    <mergeCell ref="X5:Y5"/>
    <mergeCell ref="Z5:AA5"/>
    <mergeCell ref="E6:E7"/>
    <mergeCell ref="F6:F7"/>
    <mergeCell ref="H6:H7"/>
    <mergeCell ref="I6:K6"/>
    <mergeCell ref="O5:P5"/>
    <mergeCell ref="L5:M5"/>
    <mergeCell ref="V6:V7"/>
    <mergeCell ref="W6:Y6"/>
    <mergeCell ref="Z6:Z7"/>
    <mergeCell ref="AA6:AA7"/>
    <mergeCell ref="A14:E14"/>
    <mergeCell ref="H14:L14"/>
    <mergeCell ref="O14:S14"/>
    <mergeCell ref="V14:Z14"/>
    <mergeCell ref="L6:L7"/>
    <mergeCell ref="M6:M7"/>
    <mergeCell ref="O6:O7"/>
    <mergeCell ref="P6:R6"/>
    <mergeCell ref="S6:S7"/>
    <mergeCell ref="T6:T7"/>
    <mergeCell ref="A6:A7"/>
    <mergeCell ref="B6:D6"/>
    <mergeCell ref="V15:X15"/>
    <mergeCell ref="Y15:AA15"/>
    <mergeCell ref="A16:C16"/>
    <mergeCell ref="D16:F16"/>
    <mergeCell ref="H16:J16"/>
    <mergeCell ref="K16:M16"/>
    <mergeCell ref="O16:Q16"/>
    <mergeCell ref="R16:T16"/>
    <mergeCell ref="V16:X16"/>
    <mergeCell ref="Y16:AA16"/>
    <mergeCell ref="A15:C15"/>
    <mergeCell ref="D15:F15"/>
    <mergeCell ref="H15:J15"/>
    <mergeCell ref="K15:M15"/>
    <mergeCell ref="O15:Q15"/>
    <mergeCell ref="R15:T15"/>
    <mergeCell ref="V17:X19"/>
    <mergeCell ref="Y17:AA19"/>
    <mergeCell ref="A21:N22"/>
    <mergeCell ref="O21:AA22"/>
    <mergeCell ref="A23:AA23"/>
    <mergeCell ref="A17:C19"/>
    <mergeCell ref="D17:F19"/>
    <mergeCell ref="H17:J19"/>
    <mergeCell ref="K17:M19"/>
    <mergeCell ref="O17:Q19"/>
    <mergeCell ref="R17:T19"/>
  </mergeCells>
  <pageMargins left="0.25" right="0.25" top="0.75" bottom="0.75" header="0.3" footer="0.3"/>
  <pageSetup paperSize="9" orientation="landscape" r:id="rId1"/>
  <drawing r:id="rId2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9F0DE-F0B4-4EA7-9B6F-462A7524ECA7}">
  <sheetPr codeName="Feuil113"/>
  <dimension ref="A1:AE23"/>
  <sheetViews>
    <sheetView workbookViewId="0">
      <selection activeCell="A21" sqref="A21:AA23"/>
    </sheetView>
  </sheetViews>
  <sheetFormatPr baseColWidth="10" defaultRowHeight="12.75" x14ac:dyDescent="0.2"/>
  <cols>
    <col min="1" max="1" width="4.5703125" style="1" customWidth="1"/>
    <col min="2" max="6" width="5.85546875" style="1" customWidth="1"/>
    <col min="7" max="7" width="2.140625" style="1" customWidth="1"/>
    <col min="8" max="8" width="4.5703125" style="1" customWidth="1"/>
    <col min="9" max="13" width="5.85546875" style="1" customWidth="1"/>
    <col min="14" max="14" width="2.140625" style="1" customWidth="1"/>
    <col min="15" max="15" width="4.5703125" style="1" customWidth="1"/>
    <col min="16" max="20" width="5.85546875" style="1" customWidth="1"/>
    <col min="21" max="21" width="2.140625" style="1" customWidth="1"/>
    <col min="22" max="22" width="4.5703125" style="1" customWidth="1"/>
    <col min="23" max="27" width="5.85546875" style="1" customWidth="1"/>
    <col min="28" max="30" width="11.42578125" style="1"/>
    <col min="31" max="31" width="21.85546875" style="1" customWidth="1"/>
    <col min="32" max="16384" width="11.42578125" style="1"/>
  </cols>
  <sheetData>
    <row r="1" spans="1:31" ht="21.75" customHeight="1" x14ac:dyDescent="0.2">
      <c r="A1" s="101" t="s">
        <v>130</v>
      </c>
      <c r="B1" s="170" t="e">
        <f>VLOOKUP(C4,Liste!B:K,2,FALSE)</f>
        <v>#N/A</v>
      </c>
      <c r="C1" s="170"/>
      <c r="D1" s="170"/>
      <c r="E1" s="170"/>
      <c r="F1" s="170"/>
      <c r="G1" s="18"/>
      <c r="H1" s="101" t="s">
        <v>130</v>
      </c>
      <c r="I1" s="170" t="e">
        <f>VLOOKUP(J4,Liste!B:C,2,FALSE)</f>
        <v>#N/A</v>
      </c>
      <c r="J1" s="170"/>
      <c r="K1" s="170"/>
      <c r="L1" s="170"/>
      <c r="M1" s="170"/>
      <c r="N1" s="19"/>
      <c r="O1" s="101" t="s">
        <v>130</v>
      </c>
      <c r="P1" s="170" t="e">
        <f>VLOOKUP(Q4,Liste!B:C,2,FALSE)</f>
        <v>#N/A</v>
      </c>
      <c r="Q1" s="170"/>
      <c r="R1" s="170"/>
      <c r="S1" s="170"/>
      <c r="T1" s="170"/>
      <c r="U1" s="19"/>
      <c r="V1" s="101" t="s">
        <v>130</v>
      </c>
      <c r="W1" s="170" t="e">
        <f>VLOOKUP(X4,Liste!B:C,2,FALSE)</f>
        <v>#N/A</v>
      </c>
      <c r="X1" s="170"/>
      <c r="Y1" s="170"/>
      <c r="Z1" s="170"/>
      <c r="AA1" s="170"/>
    </row>
    <row r="2" spans="1:31" ht="21.75" customHeight="1" x14ac:dyDescent="0.2">
      <c r="A2" s="101" t="s">
        <v>30</v>
      </c>
      <c r="B2" s="170" t="e">
        <f>VLOOKUP(C4,Liste!B:D,3,FALSE)</f>
        <v>#N/A</v>
      </c>
      <c r="C2" s="170"/>
      <c r="D2" s="170"/>
      <c r="E2" s="170"/>
      <c r="F2" s="170"/>
      <c r="G2" s="18"/>
      <c r="H2" s="101" t="s">
        <v>30</v>
      </c>
      <c r="I2" s="170" t="e">
        <f>VLOOKUP(J4,Liste!B:D,3,FALSE)</f>
        <v>#N/A</v>
      </c>
      <c r="J2" s="170"/>
      <c r="K2" s="170"/>
      <c r="L2" s="170"/>
      <c r="M2" s="170"/>
      <c r="N2" s="19"/>
      <c r="O2" s="101" t="s">
        <v>30</v>
      </c>
      <c r="P2" s="170" t="e">
        <f>VLOOKUP(Q4,Liste!B:D,3,FALSE)</f>
        <v>#N/A</v>
      </c>
      <c r="Q2" s="170"/>
      <c r="R2" s="170"/>
      <c r="S2" s="170"/>
      <c r="T2" s="170"/>
      <c r="U2" s="19"/>
      <c r="V2" s="101" t="s">
        <v>30</v>
      </c>
      <c r="W2" s="170" t="e">
        <f>VLOOKUP(X4,Liste!B:D,3,FALSE)</f>
        <v>#N/A</v>
      </c>
      <c r="X2" s="170"/>
      <c r="Y2" s="170"/>
      <c r="Z2" s="170"/>
      <c r="AA2" s="170"/>
    </row>
    <row r="3" spans="1:31" ht="21.75" customHeight="1" x14ac:dyDescent="0.2">
      <c r="A3" s="171" t="s">
        <v>131</v>
      </c>
      <c r="B3" s="171"/>
      <c r="C3" s="170" t="e">
        <f>VLOOKUP(C4,Liste!B:K,5,FALSE)</f>
        <v>#N/A</v>
      </c>
      <c r="D3" s="170"/>
      <c r="E3" s="170"/>
      <c r="F3" s="170"/>
      <c r="G3" s="170"/>
      <c r="H3" s="171" t="s">
        <v>131</v>
      </c>
      <c r="I3" s="171"/>
      <c r="J3" s="170" t="e">
        <f>VLOOKUP(J4,Liste!B:K,5,FALSE)</f>
        <v>#N/A</v>
      </c>
      <c r="K3" s="170"/>
      <c r="L3" s="170"/>
      <c r="M3" s="170"/>
      <c r="N3" s="170"/>
      <c r="O3" s="171" t="s">
        <v>131</v>
      </c>
      <c r="P3" s="171"/>
      <c r="Q3" s="170" t="e">
        <f>VLOOKUP(Q4,Liste!B:F,5,FALSE)</f>
        <v>#N/A</v>
      </c>
      <c r="R3" s="170"/>
      <c r="S3" s="170"/>
      <c r="T3" s="170"/>
      <c r="U3" s="170"/>
      <c r="V3" s="171" t="s">
        <v>131</v>
      </c>
      <c r="W3" s="171"/>
      <c r="X3" s="170" t="e">
        <f>VLOOKUP(X4,Liste!B:F,5,FALSE)</f>
        <v>#N/A</v>
      </c>
      <c r="Y3" s="170"/>
      <c r="Z3" s="170"/>
      <c r="AA3" s="170"/>
      <c r="AB3" s="20"/>
    </row>
    <row r="4" spans="1:31" ht="21.75" customHeight="1" x14ac:dyDescent="0.2">
      <c r="A4" s="171" t="s">
        <v>132</v>
      </c>
      <c r="B4" s="171"/>
      <c r="C4" s="21" t="str">
        <f>Feuil1!F11</f>
        <v>5A</v>
      </c>
      <c r="D4" s="18"/>
      <c r="E4" s="18"/>
      <c r="F4" s="18"/>
      <c r="G4" s="18"/>
      <c r="H4" s="171" t="s">
        <v>132</v>
      </c>
      <c r="I4" s="171"/>
      <c r="J4" s="21" t="str">
        <f>Feuil1!F12</f>
        <v>5B</v>
      </c>
      <c r="K4" s="18"/>
      <c r="L4" s="18"/>
      <c r="M4" s="18"/>
      <c r="N4" s="18"/>
      <c r="O4" s="171" t="s">
        <v>132</v>
      </c>
      <c r="P4" s="171"/>
      <c r="Q4" s="21" t="str">
        <f>Feuil1!F13</f>
        <v>5C</v>
      </c>
      <c r="R4" s="18"/>
      <c r="S4" s="18"/>
      <c r="T4" s="18"/>
      <c r="U4" s="18"/>
      <c r="V4" s="171" t="s">
        <v>132</v>
      </c>
      <c r="W4" s="171"/>
      <c r="X4" s="21" t="str">
        <f>Feuil1!F14</f>
        <v>5D</v>
      </c>
      <c r="Y4" s="18"/>
      <c r="Z4" s="18"/>
      <c r="AA4" s="18"/>
      <c r="AE4" s="22"/>
    </row>
    <row r="5" spans="1:31" ht="21.75" customHeight="1" x14ac:dyDescent="0.2">
      <c r="A5" s="172" t="str">
        <f>Feuil1!D4</f>
        <v>2ème Tir</v>
      </c>
      <c r="B5" s="172"/>
      <c r="C5" s="163" t="s">
        <v>175</v>
      </c>
      <c r="D5" s="163"/>
      <c r="E5" s="173" t="e">
        <f>VLOOKUP(C4,Liste!B:K,4,FALSE)</f>
        <v>#N/A</v>
      </c>
      <c r="F5" s="173"/>
      <c r="G5" s="23"/>
      <c r="H5" s="172" t="str">
        <f>Feuil1!D4</f>
        <v>2ème Tir</v>
      </c>
      <c r="I5" s="172"/>
      <c r="J5" s="163" t="s">
        <v>175</v>
      </c>
      <c r="K5" s="163"/>
      <c r="L5" s="173" t="e">
        <f>VLOOKUP(J4,Liste!B:K,4,FALSE)</f>
        <v>#N/A</v>
      </c>
      <c r="M5" s="173"/>
      <c r="N5" s="23"/>
      <c r="O5" s="172" t="str">
        <f>Feuil1!D4</f>
        <v>2ème Tir</v>
      </c>
      <c r="P5" s="172"/>
      <c r="Q5" s="163" t="s">
        <v>175</v>
      </c>
      <c r="R5" s="163"/>
      <c r="S5" s="173" t="e">
        <f>VLOOKUP(Q4,Liste!B:E,4,FALSE)</f>
        <v>#N/A</v>
      </c>
      <c r="T5" s="173"/>
      <c r="U5" s="23"/>
      <c r="V5" s="172" t="str">
        <f>Feuil1!D4</f>
        <v>2ème Tir</v>
      </c>
      <c r="W5" s="172"/>
      <c r="X5" s="163" t="s">
        <v>175</v>
      </c>
      <c r="Y5" s="163"/>
      <c r="Z5" s="173" t="e">
        <f>VLOOKUP(X4,Liste!B:E,4,FALSE)</f>
        <v>#N/A</v>
      </c>
      <c r="AA5" s="173"/>
    </row>
    <row r="6" spans="1:31" ht="21.75" customHeight="1" x14ac:dyDescent="0.2">
      <c r="A6" s="180" t="s">
        <v>176</v>
      </c>
      <c r="B6" s="174" t="s">
        <v>177</v>
      </c>
      <c r="C6" s="174"/>
      <c r="D6" s="174"/>
      <c r="E6" s="174" t="s">
        <v>138</v>
      </c>
      <c r="F6" s="174" t="s">
        <v>139</v>
      </c>
      <c r="G6" s="18"/>
      <c r="H6" s="175" t="str">
        <f>A6</f>
        <v>N°</v>
      </c>
      <c r="I6" s="177" t="str">
        <f>B6</f>
        <v>Points par flèches</v>
      </c>
      <c r="J6" s="178"/>
      <c r="K6" s="179"/>
      <c r="L6" s="185" t="s">
        <v>138</v>
      </c>
      <c r="M6" s="185" t="s">
        <v>139</v>
      </c>
      <c r="N6" s="18"/>
      <c r="O6" s="180" t="s">
        <v>176</v>
      </c>
      <c r="P6" s="174" t="s">
        <v>177</v>
      </c>
      <c r="Q6" s="174"/>
      <c r="R6" s="174"/>
      <c r="S6" s="174" t="s">
        <v>138</v>
      </c>
      <c r="T6" s="174" t="s">
        <v>139</v>
      </c>
      <c r="U6" s="18"/>
      <c r="V6" s="180" t="str">
        <f>O6</f>
        <v>N°</v>
      </c>
      <c r="W6" s="174" t="str">
        <f>P6</f>
        <v>Points par flèches</v>
      </c>
      <c r="X6" s="174"/>
      <c r="Y6" s="174"/>
      <c r="Z6" s="174" t="s">
        <v>138</v>
      </c>
      <c r="AA6" s="174" t="s">
        <v>139</v>
      </c>
    </row>
    <row r="7" spans="1:31" ht="21.75" customHeight="1" x14ac:dyDescent="0.2">
      <c r="A7" s="180"/>
      <c r="B7" s="102">
        <v>1</v>
      </c>
      <c r="C7" s="102">
        <v>2</v>
      </c>
      <c r="D7" s="102">
        <v>3</v>
      </c>
      <c r="E7" s="174"/>
      <c r="F7" s="174"/>
      <c r="G7" s="18"/>
      <c r="H7" s="176"/>
      <c r="I7" s="102">
        <v>1</v>
      </c>
      <c r="J7" s="102">
        <v>2</v>
      </c>
      <c r="K7" s="102">
        <v>3</v>
      </c>
      <c r="L7" s="186"/>
      <c r="M7" s="186"/>
      <c r="N7" s="18"/>
      <c r="O7" s="180"/>
      <c r="P7" s="102">
        <v>1</v>
      </c>
      <c r="Q7" s="102">
        <v>2</v>
      </c>
      <c r="R7" s="102">
        <v>3</v>
      </c>
      <c r="S7" s="174"/>
      <c r="T7" s="174"/>
      <c r="U7" s="18"/>
      <c r="V7" s="180"/>
      <c r="W7" s="102">
        <v>1</v>
      </c>
      <c r="X7" s="102">
        <v>2</v>
      </c>
      <c r="Y7" s="102">
        <v>3</v>
      </c>
      <c r="Z7" s="174"/>
      <c r="AA7" s="174"/>
    </row>
    <row r="8" spans="1:31" ht="21.75" customHeight="1" x14ac:dyDescent="0.2">
      <c r="A8" s="25">
        <v>1</v>
      </c>
      <c r="B8" s="25"/>
      <c r="C8" s="25"/>
      <c r="D8" s="25"/>
      <c r="E8" s="25"/>
      <c r="F8" s="25"/>
      <c r="G8" s="18"/>
      <c r="H8" s="25">
        <v>1</v>
      </c>
      <c r="I8" s="25"/>
      <c r="J8" s="25"/>
      <c r="K8" s="25"/>
      <c r="L8" s="25"/>
      <c r="M8" s="25"/>
      <c r="N8" s="18"/>
      <c r="O8" s="25">
        <v>1</v>
      </c>
      <c r="P8" s="25"/>
      <c r="Q8" s="25"/>
      <c r="R8" s="25"/>
      <c r="S8" s="25"/>
      <c r="T8" s="25"/>
      <c r="U8" s="18"/>
      <c r="V8" s="25">
        <v>1</v>
      </c>
      <c r="W8" s="25"/>
      <c r="X8" s="25"/>
      <c r="Y8" s="25"/>
      <c r="Z8" s="25"/>
      <c r="AA8" s="25"/>
    </row>
    <row r="9" spans="1:31" ht="21.75" customHeight="1" x14ac:dyDescent="0.3">
      <c r="A9" s="25">
        <v>2</v>
      </c>
      <c r="B9" s="25"/>
      <c r="C9" s="25"/>
      <c r="D9" s="25"/>
      <c r="E9" s="25"/>
      <c r="F9" s="25"/>
      <c r="G9" s="18"/>
      <c r="H9" s="25">
        <v>2</v>
      </c>
      <c r="I9" s="25"/>
      <c r="J9" s="25"/>
      <c r="K9" s="25"/>
      <c r="L9" s="25"/>
      <c r="M9" s="25"/>
      <c r="N9" s="18"/>
      <c r="O9" s="25">
        <v>2</v>
      </c>
      <c r="P9" s="25"/>
      <c r="Q9" s="25"/>
      <c r="R9" s="25"/>
      <c r="S9" s="25"/>
      <c r="T9" s="25"/>
      <c r="U9" s="18"/>
      <c r="V9" s="25">
        <v>2</v>
      </c>
      <c r="W9" s="25"/>
      <c r="X9" s="25"/>
      <c r="Y9" s="25"/>
      <c r="Z9" s="25"/>
      <c r="AA9" s="25"/>
      <c r="AE9" s="9"/>
    </row>
    <row r="10" spans="1:31" ht="21.75" customHeight="1" x14ac:dyDescent="0.2">
      <c r="A10" s="25">
        <v>3</v>
      </c>
      <c r="B10" s="25"/>
      <c r="C10" s="25"/>
      <c r="D10" s="25"/>
      <c r="E10" s="25"/>
      <c r="F10" s="25"/>
      <c r="G10" s="18"/>
      <c r="H10" s="25">
        <v>3</v>
      </c>
      <c r="I10" s="25"/>
      <c r="J10" s="25"/>
      <c r="K10" s="25"/>
      <c r="L10" s="25"/>
      <c r="M10" s="25"/>
      <c r="N10" s="18"/>
      <c r="O10" s="25">
        <v>3</v>
      </c>
      <c r="P10" s="25"/>
      <c r="Q10" s="25"/>
      <c r="R10" s="25"/>
      <c r="S10" s="25"/>
      <c r="T10" s="25"/>
      <c r="U10" s="18"/>
      <c r="V10" s="25">
        <v>3</v>
      </c>
      <c r="W10" s="25"/>
      <c r="X10" s="25"/>
      <c r="Y10" s="25"/>
      <c r="Z10" s="25"/>
      <c r="AA10" s="25"/>
    </row>
    <row r="11" spans="1:31" ht="21.75" customHeight="1" x14ac:dyDescent="0.2">
      <c r="A11" s="25">
        <v>4</v>
      </c>
      <c r="B11" s="25"/>
      <c r="C11" s="25"/>
      <c r="D11" s="25"/>
      <c r="E11" s="25"/>
      <c r="F11" s="25"/>
      <c r="G11" s="18"/>
      <c r="H11" s="25">
        <v>4</v>
      </c>
      <c r="I11" s="25"/>
      <c r="J11" s="25"/>
      <c r="K11" s="25"/>
      <c r="L11" s="25"/>
      <c r="M11" s="25"/>
      <c r="N11" s="18"/>
      <c r="O11" s="25">
        <v>4</v>
      </c>
      <c r="P11" s="25"/>
      <c r="Q11" s="25"/>
      <c r="R11" s="25"/>
      <c r="S11" s="25"/>
      <c r="T11" s="25"/>
      <c r="U11" s="18"/>
      <c r="V11" s="25">
        <v>4</v>
      </c>
      <c r="W11" s="25"/>
      <c r="X11" s="25"/>
      <c r="Y11" s="25"/>
      <c r="Z11" s="25"/>
      <c r="AA11" s="25"/>
    </row>
    <row r="12" spans="1:31" ht="21.75" customHeight="1" x14ac:dyDescent="0.2">
      <c r="A12" s="25">
        <v>5</v>
      </c>
      <c r="B12" s="25"/>
      <c r="C12" s="25"/>
      <c r="D12" s="25"/>
      <c r="E12" s="25"/>
      <c r="F12" s="25"/>
      <c r="G12" s="18"/>
      <c r="H12" s="25">
        <v>5</v>
      </c>
      <c r="I12" s="25"/>
      <c r="J12" s="25"/>
      <c r="K12" s="25"/>
      <c r="L12" s="25"/>
      <c r="M12" s="25"/>
      <c r="N12" s="18"/>
      <c r="O12" s="25">
        <v>5</v>
      </c>
      <c r="P12" s="25"/>
      <c r="Q12" s="25"/>
      <c r="R12" s="25"/>
      <c r="S12" s="25"/>
      <c r="T12" s="25"/>
      <c r="U12" s="18"/>
      <c r="V12" s="25">
        <v>5</v>
      </c>
      <c r="W12" s="25"/>
      <c r="X12" s="25"/>
      <c r="Y12" s="25"/>
      <c r="Z12" s="25"/>
      <c r="AA12" s="25"/>
    </row>
    <row r="13" spans="1:31" ht="21.75" customHeight="1" x14ac:dyDescent="0.2">
      <c r="A13" s="25">
        <v>6</v>
      </c>
      <c r="B13" s="25"/>
      <c r="C13" s="25"/>
      <c r="D13" s="25"/>
      <c r="E13" s="25"/>
      <c r="F13" s="25"/>
      <c r="G13" s="18"/>
      <c r="H13" s="25">
        <v>6</v>
      </c>
      <c r="I13" s="25"/>
      <c r="J13" s="25"/>
      <c r="K13" s="25"/>
      <c r="L13" s="25"/>
      <c r="M13" s="25"/>
      <c r="N13" s="18"/>
      <c r="O13" s="25">
        <v>6</v>
      </c>
      <c r="P13" s="25"/>
      <c r="Q13" s="25"/>
      <c r="R13" s="25"/>
      <c r="S13" s="25"/>
      <c r="T13" s="25"/>
      <c r="U13" s="18"/>
      <c r="V13" s="25">
        <v>6</v>
      </c>
      <c r="W13" s="25"/>
      <c r="X13" s="25"/>
      <c r="Y13" s="25"/>
      <c r="Z13" s="25"/>
      <c r="AA13" s="25"/>
    </row>
    <row r="14" spans="1:31" ht="21.75" customHeight="1" x14ac:dyDescent="0.2">
      <c r="A14" s="181" t="s">
        <v>178</v>
      </c>
      <c r="B14" s="181"/>
      <c r="C14" s="181"/>
      <c r="D14" s="181"/>
      <c r="E14" s="181"/>
      <c r="F14" s="26"/>
      <c r="G14" s="23"/>
      <c r="H14" s="182" t="s">
        <v>178</v>
      </c>
      <c r="I14" s="183"/>
      <c r="J14" s="183"/>
      <c r="K14" s="183"/>
      <c r="L14" s="184"/>
      <c r="M14" s="26"/>
      <c r="N14" s="23"/>
      <c r="O14" s="181" t="s">
        <v>178</v>
      </c>
      <c r="P14" s="181"/>
      <c r="Q14" s="181"/>
      <c r="R14" s="181"/>
      <c r="S14" s="181"/>
      <c r="T14" s="26"/>
      <c r="U14" s="23"/>
      <c r="V14" s="181" t="s">
        <v>178</v>
      </c>
      <c r="W14" s="181"/>
      <c r="X14" s="181"/>
      <c r="Y14" s="181"/>
      <c r="Z14" s="181"/>
      <c r="AA14" s="26"/>
    </row>
    <row r="15" spans="1:31" ht="21.75" customHeight="1" x14ac:dyDescent="0.2">
      <c r="A15" s="187">
        <v>10</v>
      </c>
      <c r="B15" s="187"/>
      <c r="C15" s="187"/>
      <c r="D15" s="187">
        <v>9</v>
      </c>
      <c r="E15" s="187"/>
      <c r="F15" s="187"/>
      <c r="G15" s="23"/>
      <c r="H15" s="188">
        <v>10</v>
      </c>
      <c r="I15" s="189"/>
      <c r="J15" s="190"/>
      <c r="K15" s="188">
        <v>9</v>
      </c>
      <c r="L15" s="189"/>
      <c r="M15" s="190"/>
      <c r="N15" s="23"/>
      <c r="O15" s="187">
        <v>10</v>
      </c>
      <c r="P15" s="187"/>
      <c r="Q15" s="187"/>
      <c r="R15" s="187">
        <v>9</v>
      </c>
      <c r="S15" s="187"/>
      <c r="T15" s="187"/>
      <c r="U15" s="23"/>
      <c r="V15" s="187">
        <v>10</v>
      </c>
      <c r="W15" s="187"/>
      <c r="X15" s="187"/>
      <c r="Y15" s="187">
        <v>9</v>
      </c>
      <c r="Z15" s="187"/>
      <c r="AA15" s="187"/>
    </row>
    <row r="16" spans="1:31" ht="21.75" customHeight="1" x14ac:dyDescent="0.2">
      <c r="A16" s="187"/>
      <c r="B16" s="187"/>
      <c r="C16" s="187"/>
      <c r="D16" s="187"/>
      <c r="E16" s="187"/>
      <c r="F16" s="187"/>
      <c r="G16" s="23"/>
      <c r="H16" s="188"/>
      <c r="I16" s="189"/>
      <c r="J16" s="190"/>
      <c r="K16" s="188"/>
      <c r="L16" s="189"/>
      <c r="M16" s="190"/>
      <c r="N16" s="23"/>
      <c r="O16" s="187"/>
      <c r="P16" s="187"/>
      <c r="Q16" s="187"/>
      <c r="R16" s="187"/>
      <c r="S16" s="187"/>
      <c r="T16" s="187"/>
      <c r="U16" s="23"/>
      <c r="V16" s="187"/>
      <c r="W16" s="187"/>
      <c r="X16" s="187"/>
      <c r="Y16" s="187"/>
      <c r="Z16" s="187"/>
      <c r="AA16" s="187"/>
    </row>
    <row r="17" spans="1:27" ht="21.75" customHeight="1" x14ac:dyDescent="0.2">
      <c r="A17" s="191" t="s">
        <v>144</v>
      </c>
      <c r="B17" s="191"/>
      <c r="C17" s="191"/>
      <c r="D17" s="191" t="s">
        <v>143</v>
      </c>
      <c r="E17" s="191"/>
      <c r="F17" s="191"/>
      <c r="G17" s="23"/>
      <c r="H17" s="192" t="s">
        <v>144</v>
      </c>
      <c r="I17" s="193"/>
      <c r="J17" s="194"/>
      <c r="K17" s="192" t="s">
        <v>143</v>
      </c>
      <c r="L17" s="193"/>
      <c r="M17" s="194"/>
      <c r="N17" s="23"/>
      <c r="O17" s="191" t="s">
        <v>144</v>
      </c>
      <c r="P17" s="191"/>
      <c r="Q17" s="191"/>
      <c r="R17" s="191" t="s">
        <v>143</v>
      </c>
      <c r="S17" s="191"/>
      <c r="T17" s="191"/>
      <c r="U17" s="23"/>
      <c r="V17" s="191" t="s">
        <v>144</v>
      </c>
      <c r="W17" s="191"/>
      <c r="X17" s="191"/>
      <c r="Y17" s="191" t="s">
        <v>143</v>
      </c>
      <c r="Z17" s="191"/>
      <c r="AA17" s="191"/>
    </row>
    <row r="18" spans="1:27" ht="21.75" customHeight="1" x14ac:dyDescent="0.2">
      <c r="A18" s="191"/>
      <c r="B18" s="191"/>
      <c r="C18" s="191"/>
      <c r="D18" s="191"/>
      <c r="E18" s="191"/>
      <c r="F18" s="191"/>
      <c r="G18" s="23"/>
      <c r="H18" s="195"/>
      <c r="I18" s="196"/>
      <c r="J18" s="197"/>
      <c r="K18" s="195"/>
      <c r="L18" s="196"/>
      <c r="M18" s="197"/>
      <c r="N18" s="23"/>
      <c r="O18" s="191"/>
      <c r="P18" s="191"/>
      <c r="Q18" s="191"/>
      <c r="R18" s="191"/>
      <c r="S18" s="191"/>
      <c r="T18" s="191"/>
      <c r="U18" s="23"/>
      <c r="V18" s="191"/>
      <c r="W18" s="191"/>
      <c r="X18" s="191"/>
      <c r="Y18" s="191"/>
      <c r="Z18" s="191"/>
      <c r="AA18" s="191"/>
    </row>
    <row r="19" spans="1:27" ht="21.75" customHeight="1" x14ac:dyDescent="0.2">
      <c r="A19" s="191"/>
      <c r="B19" s="191"/>
      <c r="C19" s="191"/>
      <c r="D19" s="191"/>
      <c r="E19" s="191"/>
      <c r="F19" s="191"/>
      <c r="G19" s="23"/>
      <c r="H19" s="198"/>
      <c r="I19" s="199"/>
      <c r="J19" s="200"/>
      <c r="K19" s="198"/>
      <c r="L19" s="199"/>
      <c r="M19" s="200"/>
      <c r="N19" s="23"/>
      <c r="O19" s="191"/>
      <c r="P19" s="191"/>
      <c r="Q19" s="191"/>
      <c r="R19" s="191"/>
      <c r="S19" s="191"/>
      <c r="T19" s="191"/>
      <c r="U19" s="23"/>
      <c r="V19" s="191"/>
      <c r="W19" s="191"/>
      <c r="X19" s="191"/>
      <c r="Y19" s="191"/>
      <c r="Z19" s="191"/>
      <c r="AA19" s="191"/>
    </row>
    <row r="20" spans="1:27" ht="21.75" customHeight="1" x14ac:dyDescent="0.2"/>
    <row r="21" spans="1:27" ht="21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 t="str">
        <f>Feuil1!D6</f>
        <v>2ème étape Challenge CHAIRMARTIN</v>
      </c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7"/>
    </row>
    <row r="22" spans="1:27" ht="21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</row>
    <row r="23" spans="1:2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</row>
  </sheetData>
  <mergeCells count="79">
    <mergeCell ref="B1:F1"/>
    <mergeCell ref="I1:M1"/>
    <mergeCell ref="P1:T1"/>
    <mergeCell ref="W1:AA1"/>
    <mergeCell ref="B2:F2"/>
    <mergeCell ref="I2:M2"/>
    <mergeCell ref="P2:T2"/>
    <mergeCell ref="W2:AA2"/>
    <mergeCell ref="V3:W3"/>
    <mergeCell ref="X3:AA3"/>
    <mergeCell ref="A4:B4"/>
    <mergeCell ref="H4:I4"/>
    <mergeCell ref="O4:P4"/>
    <mergeCell ref="V4:W4"/>
    <mergeCell ref="A3:B3"/>
    <mergeCell ref="C3:G3"/>
    <mergeCell ref="H3:I3"/>
    <mergeCell ref="J3:N3"/>
    <mergeCell ref="O3:P3"/>
    <mergeCell ref="Q3:U3"/>
    <mergeCell ref="A5:B5"/>
    <mergeCell ref="C5:D5"/>
    <mergeCell ref="E5:F5"/>
    <mergeCell ref="H5:I5"/>
    <mergeCell ref="J5:K5"/>
    <mergeCell ref="Q5:R5"/>
    <mergeCell ref="S5:T5"/>
    <mergeCell ref="V5:W5"/>
    <mergeCell ref="X5:Y5"/>
    <mergeCell ref="Z5:AA5"/>
    <mergeCell ref="E6:E7"/>
    <mergeCell ref="F6:F7"/>
    <mergeCell ref="H6:H7"/>
    <mergeCell ref="I6:K6"/>
    <mergeCell ref="O5:P5"/>
    <mergeCell ref="L5:M5"/>
    <mergeCell ref="V6:V7"/>
    <mergeCell ref="W6:Y6"/>
    <mergeCell ref="Z6:Z7"/>
    <mergeCell ref="AA6:AA7"/>
    <mergeCell ref="A14:E14"/>
    <mergeCell ref="H14:L14"/>
    <mergeCell ref="O14:S14"/>
    <mergeCell ref="V14:Z14"/>
    <mergeCell ref="L6:L7"/>
    <mergeCell ref="M6:M7"/>
    <mergeCell ref="O6:O7"/>
    <mergeCell ref="P6:R6"/>
    <mergeCell ref="S6:S7"/>
    <mergeCell ref="T6:T7"/>
    <mergeCell ref="A6:A7"/>
    <mergeCell ref="B6:D6"/>
    <mergeCell ref="V15:X15"/>
    <mergeCell ref="Y15:AA15"/>
    <mergeCell ref="A16:C16"/>
    <mergeCell ref="D16:F16"/>
    <mergeCell ref="H16:J16"/>
    <mergeCell ref="K16:M16"/>
    <mergeCell ref="O16:Q16"/>
    <mergeCell ref="R16:T16"/>
    <mergeCell ref="V16:X16"/>
    <mergeCell ref="Y16:AA16"/>
    <mergeCell ref="A15:C15"/>
    <mergeCell ref="D15:F15"/>
    <mergeCell ref="H15:J15"/>
    <mergeCell ref="K15:M15"/>
    <mergeCell ref="O15:Q15"/>
    <mergeCell ref="R15:T15"/>
    <mergeCell ref="V17:X19"/>
    <mergeCell ref="Y17:AA19"/>
    <mergeCell ref="A21:N22"/>
    <mergeCell ref="O21:AA22"/>
    <mergeCell ref="A23:AA23"/>
    <mergeCell ref="A17:C19"/>
    <mergeCell ref="D17:F19"/>
    <mergeCell ref="H17:J19"/>
    <mergeCell ref="K17:M19"/>
    <mergeCell ref="O17:Q19"/>
    <mergeCell ref="R17:T19"/>
  </mergeCells>
  <pageMargins left="0.25" right="0.25" top="0.75" bottom="0.75" header="0.3" footer="0.3"/>
  <pageSetup paperSize="9" orientation="landscape" r:id="rId1"/>
  <drawing r:id="rId2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7A8C3-26D8-4250-BF25-9520AC834B8A}">
  <sheetPr codeName="Feuil114"/>
  <dimension ref="A1:AE23"/>
  <sheetViews>
    <sheetView workbookViewId="0">
      <selection activeCell="A21" sqref="A21:AA23"/>
    </sheetView>
  </sheetViews>
  <sheetFormatPr baseColWidth="10" defaultRowHeight="12.75" x14ac:dyDescent="0.2"/>
  <cols>
    <col min="1" max="1" width="4.5703125" style="1" customWidth="1"/>
    <col min="2" max="6" width="5.85546875" style="1" customWidth="1"/>
    <col min="7" max="7" width="2.140625" style="1" customWidth="1"/>
    <col min="8" max="8" width="4.5703125" style="1" customWidth="1"/>
    <col min="9" max="13" width="5.85546875" style="1" customWidth="1"/>
    <col min="14" max="14" width="2.140625" style="1" customWidth="1"/>
    <col min="15" max="15" width="4.5703125" style="1" customWidth="1"/>
    <col min="16" max="20" width="5.85546875" style="1" customWidth="1"/>
    <col min="21" max="21" width="2.140625" style="1" customWidth="1"/>
    <col min="22" max="22" width="4.5703125" style="1" customWidth="1"/>
    <col min="23" max="27" width="5.85546875" style="1" customWidth="1"/>
    <col min="28" max="30" width="11.42578125" style="1"/>
    <col min="31" max="31" width="21.85546875" style="1" customWidth="1"/>
    <col min="32" max="16384" width="11.42578125" style="1"/>
  </cols>
  <sheetData>
    <row r="1" spans="1:31" ht="21.75" customHeight="1" x14ac:dyDescent="0.2">
      <c r="A1" s="101" t="s">
        <v>130</v>
      </c>
      <c r="B1" s="170" t="e">
        <f>VLOOKUP(C4,Liste!B:K,2,FALSE)</f>
        <v>#N/A</v>
      </c>
      <c r="C1" s="170"/>
      <c r="D1" s="170"/>
      <c r="E1" s="170"/>
      <c r="F1" s="170"/>
      <c r="G1" s="18"/>
      <c r="H1" s="101" t="s">
        <v>130</v>
      </c>
      <c r="I1" s="170" t="e">
        <f>VLOOKUP(J4,Liste!B:C,2,FALSE)</f>
        <v>#N/A</v>
      </c>
      <c r="J1" s="170"/>
      <c r="K1" s="170"/>
      <c r="L1" s="170"/>
      <c r="M1" s="170"/>
      <c r="N1" s="19"/>
      <c r="O1" s="101" t="s">
        <v>130</v>
      </c>
      <c r="P1" s="170" t="e">
        <f>VLOOKUP(Q4,Liste!B:C,2,FALSE)</f>
        <v>#N/A</v>
      </c>
      <c r="Q1" s="170"/>
      <c r="R1" s="170"/>
      <c r="S1" s="170"/>
      <c r="T1" s="170"/>
      <c r="U1" s="19"/>
      <c r="V1" s="101" t="s">
        <v>130</v>
      </c>
      <c r="W1" s="170" t="e">
        <f>VLOOKUP(X4,Liste!B:C,2,FALSE)</f>
        <v>#N/A</v>
      </c>
      <c r="X1" s="170"/>
      <c r="Y1" s="170"/>
      <c r="Z1" s="170"/>
      <c r="AA1" s="170"/>
    </row>
    <row r="2" spans="1:31" ht="21.75" customHeight="1" x14ac:dyDescent="0.2">
      <c r="A2" s="101" t="s">
        <v>30</v>
      </c>
      <c r="B2" s="170" t="e">
        <f>VLOOKUP(C4,Liste!B:D,3,FALSE)</f>
        <v>#N/A</v>
      </c>
      <c r="C2" s="170"/>
      <c r="D2" s="170"/>
      <c r="E2" s="170"/>
      <c r="F2" s="170"/>
      <c r="G2" s="18"/>
      <c r="H2" s="101" t="s">
        <v>30</v>
      </c>
      <c r="I2" s="170" t="e">
        <f>VLOOKUP(J4,Liste!B:D,3,FALSE)</f>
        <v>#N/A</v>
      </c>
      <c r="J2" s="170"/>
      <c r="K2" s="170"/>
      <c r="L2" s="170"/>
      <c r="M2" s="170"/>
      <c r="N2" s="19"/>
      <c r="O2" s="101" t="s">
        <v>30</v>
      </c>
      <c r="P2" s="170" t="e">
        <f>VLOOKUP(Q4,Liste!B:D,3,FALSE)</f>
        <v>#N/A</v>
      </c>
      <c r="Q2" s="170"/>
      <c r="R2" s="170"/>
      <c r="S2" s="170"/>
      <c r="T2" s="170"/>
      <c r="U2" s="19"/>
      <c r="V2" s="101" t="s">
        <v>30</v>
      </c>
      <c r="W2" s="170" t="e">
        <f>VLOOKUP(X4,Liste!B:D,3,FALSE)</f>
        <v>#N/A</v>
      </c>
      <c r="X2" s="170"/>
      <c r="Y2" s="170"/>
      <c r="Z2" s="170"/>
      <c r="AA2" s="170"/>
    </row>
    <row r="3" spans="1:31" ht="21.75" customHeight="1" x14ac:dyDescent="0.2">
      <c r="A3" s="171" t="s">
        <v>131</v>
      </c>
      <c r="B3" s="171"/>
      <c r="C3" s="170" t="e">
        <f>VLOOKUP(C4,Liste!B:K,5,FALSE)</f>
        <v>#N/A</v>
      </c>
      <c r="D3" s="170"/>
      <c r="E3" s="170"/>
      <c r="F3" s="170"/>
      <c r="G3" s="170"/>
      <c r="H3" s="171" t="s">
        <v>131</v>
      </c>
      <c r="I3" s="171"/>
      <c r="J3" s="170" t="e">
        <f>VLOOKUP(J4,Liste!B:K,5,FALSE)</f>
        <v>#N/A</v>
      </c>
      <c r="K3" s="170"/>
      <c r="L3" s="170"/>
      <c r="M3" s="170"/>
      <c r="N3" s="170"/>
      <c r="O3" s="171" t="s">
        <v>131</v>
      </c>
      <c r="P3" s="171"/>
      <c r="Q3" s="170" t="e">
        <f>VLOOKUP(Q4,Liste!B:F,5,FALSE)</f>
        <v>#N/A</v>
      </c>
      <c r="R3" s="170"/>
      <c r="S3" s="170"/>
      <c r="T3" s="170"/>
      <c r="U3" s="170"/>
      <c r="V3" s="171" t="s">
        <v>131</v>
      </c>
      <c r="W3" s="171"/>
      <c r="X3" s="170" t="e">
        <f>VLOOKUP(X4,Liste!B:F,5,FALSE)</f>
        <v>#N/A</v>
      </c>
      <c r="Y3" s="170"/>
      <c r="Z3" s="170"/>
      <c r="AA3" s="170"/>
      <c r="AB3" s="20"/>
    </row>
    <row r="4" spans="1:31" ht="21.75" customHeight="1" x14ac:dyDescent="0.2">
      <c r="A4" s="171" t="s">
        <v>132</v>
      </c>
      <c r="B4" s="171"/>
      <c r="C4" s="21" t="str">
        <f>Feuil1!F15</f>
        <v>5E</v>
      </c>
      <c r="D4" s="18"/>
      <c r="E4" s="18"/>
      <c r="F4" s="18"/>
      <c r="G4" s="18"/>
      <c r="H4" s="171" t="s">
        <v>132</v>
      </c>
      <c r="I4" s="171"/>
      <c r="J4" s="21" t="str">
        <f>Feuil1!F16</f>
        <v>5F</v>
      </c>
      <c r="K4" s="18"/>
      <c r="L4" s="18"/>
      <c r="M4" s="18"/>
      <c r="N4" s="18"/>
      <c r="O4" s="171" t="s">
        <v>132</v>
      </c>
      <c r="P4" s="171"/>
      <c r="Q4" s="21" t="str">
        <f>Feuil1!F17</f>
        <v>5G</v>
      </c>
      <c r="R4" s="18"/>
      <c r="S4" s="18"/>
      <c r="T4" s="18"/>
      <c r="U4" s="18"/>
      <c r="V4" s="171" t="s">
        <v>132</v>
      </c>
      <c r="W4" s="171"/>
      <c r="X4" s="21" t="str">
        <f>Feuil1!F18</f>
        <v>5H</v>
      </c>
      <c r="Y4" s="18"/>
      <c r="Z4" s="18"/>
      <c r="AA4" s="18"/>
      <c r="AE4" s="22"/>
    </row>
    <row r="5" spans="1:31" ht="21.75" customHeight="1" x14ac:dyDescent="0.2">
      <c r="A5" s="172" t="str">
        <f>Feuil1!D4</f>
        <v>2ème Tir</v>
      </c>
      <c r="B5" s="172"/>
      <c r="C5" s="163" t="s">
        <v>175</v>
      </c>
      <c r="D5" s="163"/>
      <c r="E5" s="173" t="e">
        <f>VLOOKUP(C4,Liste!B:K,4,FALSE)</f>
        <v>#N/A</v>
      </c>
      <c r="F5" s="173"/>
      <c r="G5" s="23"/>
      <c r="H5" s="172" t="str">
        <f>Feuil1!D4</f>
        <v>2ème Tir</v>
      </c>
      <c r="I5" s="172"/>
      <c r="J5" s="163" t="s">
        <v>175</v>
      </c>
      <c r="K5" s="163"/>
      <c r="L5" s="173" t="e">
        <f>VLOOKUP(J4,Liste!B:K,4,FALSE)</f>
        <v>#N/A</v>
      </c>
      <c r="M5" s="173"/>
      <c r="N5" s="23"/>
      <c r="O5" s="172" t="str">
        <f>Feuil1!D4</f>
        <v>2ème Tir</v>
      </c>
      <c r="P5" s="172"/>
      <c r="Q5" s="163" t="s">
        <v>175</v>
      </c>
      <c r="R5" s="163"/>
      <c r="S5" s="173" t="e">
        <f>VLOOKUP(Q4,Liste!B:E,4,FALSE)</f>
        <v>#N/A</v>
      </c>
      <c r="T5" s="173"/>
      <c r="U5" s="23"/>
      <c r="V5" s="172" t="str">
        <f>Feuil1!D4</f>
        <v>2ème Tir</v>
      </c>
      <c r="W5" s="172"/>
      <c r="X5" s="163" t="s">
        <v>175</v>
      </c>
      <c r="Y5" s="163"/>
      <c r="Z5" s="173" t="e">
        <f>VLOOKUP(X4,Liste!B:E,4,FALSE)</f>
        <v>#N/A</v>
      </c>
      <c r="AA5" s="173"/>
    </row>
    <row r="6" spans="1:31" ht="21.75" customHeight="1" x14ac:dyDescent="0.2">
      <c r="A6" s="180" t="s">
        <v>176</v>
      </c>
      <c r="B6" s="174" t="s">
        <v>177</v>
      </c>
      <c r="C6" s="174"/>
      <c r="D6" s="174"/>
      <c r="E6" s="174" t="s">
        <v>138</v>
      </c>
      <c r="F6" s="174" t="s">
        <v>139</v>
      </c>
      <c r="G6" s="18"/>
      <c r="H6" s="175" t="str">
        <f>A6</f>
        <v>N°</v>
      </c>
      <c r="I6" s="177" t="str">
        <f>B6</f>
        <v>Points par flèches</v>
      </c>
      <c r="J6" s="178"/>
      <c r="K6" s="179"/>
      <c r="L6" s="185" t="s">
        <v>138</v>
      </c>
      <c r="M6" s="185" t="s">
        <v>139</v>
      </c>
      <c r="N6" s="18"/>
      <c r="O6" s="180" t="s">
        <v>176</v>
      </c>
      <c r="P6" s="174" t="s">
        <v>177</v>
      </c>
      <c r="Q6" s="174"/>
      <c r="R6" s="174"/>
      <c r="S6" s="174" t="s">
        <v>138</v>
      </c>
      <c r="T6" s="174" t="s">
        <v>139</v>
      </c>
      <c r="U6" s="18"/>
      <c r="V6" s="180" t="str">
        <f>O6</f>
        <v>N°</v>
      </c>
      <c r="W6" s="174" t="str">
        <f>P6</f>
        <v>Points par flèches</v>
      </c>
      <c r="X6" s="174"/>
      <c r="Y6" s="174"/>
      <c r="Z6" s="174" t="s">
        <v>138</v>
      </c>
      <c r="AA6" s="174" t="s">
        <v>139</v>
      </c>
    </row>
    <row r="7" spans="1:31" ht="21.75" customHeight="1" x14ac:dyDescent="0.2">
      <c r="A7" s="180"/>
      <c r="B7" s="102">
        <v>1</v>
      </c>
      <c r="C7" s="102">
        <v>2</v>
      </c>
      <c r="D7" s="102">
        <v>3</v>
      </c>
      <c r="E7" s="174"/>
      <c r="F7" s="174"/>
      <c r="G7" s="18"/>
      <c r="H7" s="176"/>
      <c r="I7" s="102">
        <v>1</v>
      </c>
      <c r="J7" s="102">
        <v>2</v>
      </c>
      <c r="K7" s="102">
        <v>3</v>
      </c>
      <c r="L7" s="186"/>
      <c r="M7" s="186"/>
      <c r="N7" s="18"/>
      <c r="O7" s="180"/>
      <c r="P7" s="102">
        <v>1</v>
      </c>
      <c r="Q7" s="102">
        <v>2</v>
      </c>
      <c r="R7" s="102">
        <v>3</v>
      </c>
      <c r="S7" s="174"/>
      <c r="T7" s="174"/>
      <c r="U7" s="18"/>
      <c r="V7" s="180"/>
      <c r="W7" s="102">
        <v>1</v>
      </c>
      <c r="X7" s="102">
        <v>2</v>
      </c>
      <c r="Y7" s="102">
        <v>3</v>
      </c>
      <c r="Z7" s="174"/>
      <c r="AA7" s="174"/>
    </row>
    <row r="8" spans="1:31" ht="21.75" customHeight="1" x14ac:dyDescent="0.2">
      <c r="A8" s="25">
        <v>1</v>
      </c>
      <c r="B8" s="25"/>
      <c r="C8" s="25"/>
      <c r="D8" s="25"/>
      <c r="E8" s="25"/>
      <c r="F8" s="25"/>
      <c r="G8" s="18"/>
      <c r="H8" s="25">
        <v>1</v>
      </c>
      <c r="I8" s="25"/>
      <c r="J8" s="25"/>
      <c r="K8" s="25"/>
      <c r="L8" s="25"/>
      <c r="M8" s="25"/>
      <c r="N8" s="18"/>
      <c r="O8" s="25">
        <v>1</v>
      </c>
      <c r="P8" s="25"/>
      <c r="Q8" s="25"/>
      <c r="R8" s="25"/>
      <c r="S8" s="25"/>
      <c r="T8" s="25"/>
      <c r="U8" s="18"/>
      <c r="V8" s="25">
        <v>1</v>
      </c>
      <c r="W8" s="25"/>
      <c r="X8" s="25"/>
      <c r="Y8" s="25"/>
      <c r="Z8" s="25"/>
      <c r="AA8" s="25"/>
    </row>
    <row r="9" spans="1:31" ht="21.75" customHeight="1" x14ac:dyDescent="0.3">
      <c r="A9" s="25">
        <v>2</v>
      </c>
      <c r="B9" s="25"/>
      <c r="C9" s="25"/>
      <c r="D9" s="25"/>
      <c r="E9" s="25"/>
      <c r="F9" s="25"/>
      <c r="G9" s="18"/>
      <c r="H9" s="25">
        <v>2</v>
      </c>
      <c r="I9" s="25"/>
      <c r="J9" s="25"/>
      <c r="K9" s="25"/>
      <c r="L9" s="25"/>
      <c r="M9" s="25"/>
      <c r="N9" s="18"/>
      <c r="O9" s="25">
        <v>2</v>
      </c>
      <c r="P9" s="25"/>
      <c r="Q9" s="25"/>
      <c r="R9" s="25"/>
      <c r="S9" s="25"/>
      <c r="T9" s="25"/>
      <c r="U9" s="18"/>
      <c r="V9" s="25">
        <v>2</v>
      </c>
      <c r="W9" s="25"/>
      <c r="X9" s="25"/>
      <c r="Y9" s="25"/>
      <c r="Z9" s="25"/>
      <c r="AA9" s="25"/>
      <c r="AE9" s="9"/>
    </row>
    <row r="10" spans="1:31" ht="21.75" customHeight="1" x14ac:dyDescent="0.2">
      <c r="A10" s="25">
        <v>3</v>
      </c>
      <c r="B10" s="25"/>
      <c r="C10" s="25"/>
      <c r="D10" s="25"/>
      <c r="E10" s="25"/>
      <c r="F10" s="25"/>
      <c r="G10" s="18"/>
      <c r="H10" s="25">
        <v>3</v>
      </c>
      <c r="I10" s="25"/>
      <c r="J10" s="25"/>
      <c r="K10" s="25"/>
      <c r="L10" s="25"/>
      <c r="M10" s="25"/>
      <c r="N10" s="18"/>
      <c r="O10" s="25">
        <v>3</v>
      </c>
      <c r="P10" s="25"/>
      <c r="Q10" s="25"/>
      <c r="R10" s="25"/>
      <c r="S10" s="25"/>
      <c r="T10" s="25"/>
      <c r="U10" s="18"/>
      <c r="V10" s="25">
        <v>3</v>
      </c>
      <c r="W10" s="25"/>
      <c r="X10" s="25"/>
      <c r="Y10" s="25"/>
      <c r="Z10" s="25"/>
      <c r="AA10" s="25"/>
    </row>
    <row r="11" spans="1:31" ht="21.75" customHeight="1" x14ac:dyDescent="0.2">
      <c r="A11" s="25">
        <v>4</v>
      </c>
      <c r="B11" s="25"/>
      <c r="C11" s="25"/>
      <c r="D11" s="25"/>
      <c r="E11" s="25"/>
      <c r="F11" s="25"/>
      <c r="G11" s="18"/>
      <c r="H11" s="25">
        <v>4</v>
      </c>
      <c r="I11" s="25"/>
      <c r="J11" s="25"/>
      <c r="K11" s="25"/>
      <c r="L11" s="25"/>
      <c r="M11" s="25"/>
      <c r="N11" s="18"/>
      <c r="O11" s="25">
        <v>4</v>
      </c>
      <c r="P11" s="25"/>
      <c r="Q11" s="25"/>
      <c r="R11" s="25"/>
      <c r="S11" s="25"/>
      <c r="T11" s="25"/>
      <c r="U11" s="18"/>
      <c r="V11" s="25">
        <v>4</v>
      </c>
      <c r="W11" s="25"/>
      <c r="X11" s="25"/>
      <c r="Y11" s="25"/>
      <c r="Z11" s="25"/>
      <c r="AA11" s="25"/>
    </row>
    <row r="12" spans="1:31" ht="21.75" customHeight="1" x14ac:dyDescent="0.2">
      <c r="A12" s="25">
        <v>5</v>
      </c>
      <c r="B12" s="25"/>
      <c r="C12" s="25"/>
      <c r="D12" s="25"/>
      <c r="E12" s="25"/>
      <c r="F12" s="25"/>
      <c r="G12" s="18"/>
      <c r="H12" s="25">
        <v>5</v>
      </c>
      <c r="I12" s="25"/>
      <c r="J12" s="25"/>
      <c r="K12" s="25"/>
      <c r="L12" s="25"/>
      <c r="M12" s="25"/>
      <c r="N12" s="18"/>
      <c r="O12" s="25">
        <v>5</v>
      </c>
      <c r="P12" s="25"/>
      <c r="Q12" s="25"/>
      <c r="R12" s="25"/>
      <c r="S12" s="25"/>
      <c r="T12" s="25"/>
      <c r="U12" s="18"/>
      <c r="V12" s="25">
        <v>5</v>
      </c>
      <c r="W12" s="25"/>
      <c r="X12" s="25"/>
      <c r="Y12" s="25"/>
      <c r="Z12" s="25"/>
      <c r="AA12" s="25"/>
    </row>
    <row r="13" spans="1:31" ht="21.75" customHeight="1" x14ac:dyDescent="0.2">
      <c r="A13" s="25">
        <v>6</v>
      </c>
      <c r="B13" s="25"/>
      <c r="C13" s="25"/>
      <c r="D13" s="25"/>
      <c r="E13" s="25"/>
      <c r="F13" s="25"/>
      <c r="G13" s="18"/>
      <c r="H13" s="25">
        <v>6</v>
      </c>
      <c r="I13" s="25"/>
      <c r="J13" s="25"/>
      <c r="K13" s="25"/>
      <c r="L13" s="25"/>
      <c r="M13" s="25"/>
      <c r="N13" s="18"/>
      <c r="O13" s="25">
        <v>6</v>
      </c>
      <c r="P13" s="25"/>
      <c r="Q13" s="25"/>
      <c r="R13" s="25"/>
      <c r="S13" s="25"/>
      <c r="T13" s="25"/>
      <c r="U13" s="18"/>
      <c r="V13" s="25">
        <v>6</v>
      </c>
      <c r="W13" s="25"/>
      <c r="X13" s="25"/>
      <c r="Y13" s="25"/>
      <c r="Z13" s="25"/>
      <c r="AA13" s="25"/>
    </row>
    <row r="14" spans="1:31" ht="21.75" customHeight="1" x14ac:dyDescent="0.2">
      <c r="A14" s="181" t="s">
        <v>178</v>
      </c>
      <c r="B14" s="181"/>
      <c r="C14" s="181"/>
      <c r="D14" s="181"/>
      <c r="E14" s="181"/>
      <c r="F14" s="26"/>
      <c r="G14" s="23"/>
      <c r="H14" s="182" t="s">
        <v>178</v>
      </c>
      <c r="I14" s="183"/>
      <c r="J14" s="183"/>
      <c r="K14" s="183"/>
      <c r="L14" s="184"/>
      <c r="M14" s="26"/>
      <c r="N14" s="23"/>
      <c r="O14" s="181" t="s">
        <v>178</v>
      </c>
      <c r="P14" s="181"/>
      <c r="Q14" s="181"/>
      <c r="R14" s="181"/>
      <c r="S14" s="181"/>
      <c r="T14" s="26"/>
      <c r="U14" s="23"/>
      <c r="V14" s="181" t="s">
        <v>178</v>
      </c>
      <c r="W14" s="181"/>
      <c r="X14" s="181"/>
      <c r="Y14" s="181"/>
      <c r="Z14" s="181"/>
      <c r="AA14" s="26"/>
    </row>
    <row r="15" spans="1:31" ht="21.75" customHeight="1" x14ac:dyDescent="0.2">
      <c r="A15" s="187">
        <v>10</v>
      </c>
      <c r="B15" s="187"/>
      <c r="C15" s="187"/>
      <c r="D15" s="187">
        <v>9</v>
      </c>
      <c r="E15" s="187"/>
      <c r="F15" s="187"/>
      <c r="G15" s="23"/>
      <c r="H15" s="188">
        <v>10</v>
      </c>
      <c r="I15" s="189"/>
      <c r="J15" s="190"/>
      <c r="K15" s="188">
        <v>9</v>
      </c>
      <c r="L15" s="189"/>
      <c r="M15" s="190"/>
      <c r="N15" s="23"/>
      <c r="O15" s="187">
        <v>10</v>
      </c>
      <c r="P15" s="187"/>
      <c r="Q15" s="187"/>
      <c r="R15" s="187">
        <v>9</v>
      </c>
      <c r="S15" s="187"/>
      <c r="T15" s="187"/>
      <c r="U15" s="23"/>
      <c r="V15" s="187">
        <v>10</v>
      </c>
      <c r="W15" s="187"/>
      <c r="X15" s="187"/>
      <c r="Y15" s="187">
        <v>9</v>
      </c>
      <c r="Z15" s="187"/>
      <c r="AA15" s="187"/>
    </row>
    <row r="16" spans="1:31" ht="21.75" customHeight="1" x14ac:dyDescent="0.2">
      <c r="A16" s="187"/>
      <c r="B16" s="187"/>
      <c r="C16" s="187"/>
      <c r="D16" s="187"/>
      <c r="E16" s="187"/>
      <c r="F16" s="187"/>
      <c r="G16" s="23"/>
      <c r="H16" s="188"/>
      <c r="I16" s="189"/>
      <c r="J16" s="190"/>
      <c r="K16" s="188"/>
      <c r="L16" s="189"/>
      <c r="M16" s="190"/>
      <c r="N16" s="23"/>
      <c r="O16" s="187"/>
      <c r="P16" s="187"/>
      <c r="Q16" s="187"/>
      <c r="R16" s="187"/>
      <c r="S16" s="187"/>
      <c r="T16" s="187"/>
      <c r="U16" s="23"/>
      <c r="V16" s="187"/>
      <c r="W16" s="187"/>
      <c r="X16" s="187"/>
      <c r="Y16" s="187"/>
      <c r="Z16" s="187"/>
      <c r="AA16" s="187"/>
    </row>
    <row r="17" spans="1:27" ht="21.75" customHeight="1" x14ac:dyDescent="0.2">
      <c r="A17" s="191" t="s">
        <v>144</v>
      </c>
      <c r="B17" s="191"/>
      <c r="C17" s="191"/>
      <c r="D17" s="191" t="s">
        <v>143</v>
      </c>
      <c r="E17" s="191"/>
      <c r="F17" s="191"/>
      <c r="G17" s="23"/>
      <c r="H17" s="192" t="s">
        <v>144</v>
      </c>
      <c r="I17" s="193"/>
      <c r="J17" s="194"/>
      <c r="K17" s="192" t="s">
        <v>143</v>
      </c>
      <c r="L17" s="193"/>
      <c r="M17" s="194"/>
      <c r="N17" s="23"/>
      <c r="O17" s="191" t="s">
        <v>144</v>
      </c>
      <c r="P17" s="191"/>
      <c r="Q17" s="191"/>
      <c r="R17" s="191" t="s">
        <v>143</v>
      </c>
      <c r="S17" s="191"/>
      <c r="T17" s="191"/>
      <c r="U17" s="23"/>
      <c r="V17" s="191" t="s">
        <v>144</v>
      </c>
      <c r="W17" s="191"/>
      <c r="X17" s="191"/>
      <c r="Y17" s="191" t="s">
        <v>143</v>
      </c>
      <c r="Z17" s="191"/>
      <c r="AA17" s="191"/>
    </row>
    <row r="18" spans="1:27" ht="21.75" customHeight="1" x14ac:dyDescent="0.2">
      <c r="A18" s="191"/>
      <c r="B18" s="191"/>
      <c r="C18" s="191"/>
      <c r="D18" s="191"/>
      <c r="E18" s="191"/>
      <c r="F18" s="191"/>
      <c r="G18" s="23"/>
      <c r="H18" s="195"/>
      <c r="I18" s="196"/>
      <c r="J18" s="197"/>
      <c r="K18" s="195"/>
      <c r="L18" s="196"/>
      <c r="M18" s="197"/>
      <c r="N18" s="23"/>
      <c r="O18" s="191"/>
      <c r="P18" s="191"/>
      <c r="Q18" s="191"/>
      <c r="R18" s="191"/>
      <c r="S18" s="191"/>
      <c r="T18" s="191"/>
      <c r="U18" s="23"/>
      <c r="V18" s="191"/>
      <c r="W18" s="191"/>
      <c r="X18" s="191"/>
      <c r="Y18" s="191"/>
      <c r="Z18" s="191"/>
      <c r="AA18" s="191"/>
    </row>
    <row r="19" spans="1:27" ht="21.75" customHeight="1" x14ac:dyDescent="0.2">
      <c r="A19" s="191"/>
      <c r="B19" s="191"/>
      <c r="C19" s="191"/>
      <c r="D19" s="191"/>
      <c r="E19" s="191"/>
      <c r="F19" s="191"/>
      <c r="G19" s="23"/>
      <c r="H19" s="198"/>
      <c r="I19" s="199"/>
      <c r="J19" s="200"/>
      <c r="K19" s="198"/>
      <c r="L19" s="199"/>
      <c r="M19" s="200"/>
      <c r="N19" s="23"/>
      <c r="O19" s="191"/>
      <c r="P19" s="191"/>
      <c r="Q19" s="191"/>
      <c r="R19" s="191"/>
      <c r="S19" s="191"/>
      <c r="T19" s="191"/>
      <c r="U19" s="23"/>
      <c r="V19" s="191"/>
      <c r="W19" s="191"/>
      <c r="X19" s="191"/>
      <c r="Y19" s="191"/>
      <c r="Z19" s="191"/>
      <c r="AA19" s="191"/>
    </row>
    <row r="20" spans="1:27" ht="21.75" customHeight="1" x14ac:dyDescent="0.2"/>
    <row r="21" spans="1:27" ht="21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 t="str">
        <f>Feuil1!D6</f>
        <v>2ème étape Challenge CHAIRMARTIN</v>
      </c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7"/>
    </row>
    <row r="22" spans="1:27" ht="21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</row>
    <row r="23" spans="1:2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</row>
  </sheetData>
  <mergeCells count="79">
    <mergeCell ref="B1:F1"/>
    <mergeCell ref="I1:M1"/>
    <mergeCell ref="P1:T1"/>
    <mergeCell ref="W1:AA1"/>
    <mergeCell ref="B2:F2"/>
    <mergeCell ref="I2:M2"/>
    <mergeCell ref="P2:T2"/>
    <mergeCell ref="W2:AA2"/>
    <mergeCell ref="V3:W3"/>
    <mergeCell ref="X3:AA3"/>
    <mergeCell ref="A4:B4"/>
    <mergeCell ref="H4:I4"/>
    <mergeCell ref="O4:P4"/>
    <mergeCell ref="V4:W4"/>
    <mergeCell ref="A3:B3"/>
    <mergeCell ref="C3:G3"/>
    <mergeCell ref="H3:I3"/>
    <mergeCell ref="J3:N3"/>
    <mergeCell ref="O3:P3"/>
    <mergeCell ref="Q3:U3"/>
    <mergeCell ref="A5:B5"/>
    <mergeCell ref="C5:D5"/>
    <mergeCell ref="E5:F5"/>
    <mergeCell ref="H5:I5"/>
    <mergeCell ref="J5:K5"/>
    <mergeCell ref="Q5:R5"/>
    <mergeCell ref="S5:T5"/>
    <mergeCell ref="V5:W5"/>
    <mergeCell ref="X5:Y5"/>
    <mergeCell ref="Z5:AA5"/>
    <mergeCell ref="E6:E7"/>
    <mergeCell ref="F6:F7"/>
    <mergeCell ref="H6:H7"/>
    <mergeCell ref="I6:K6"/>
    <mergeCell ref="O5:P5"/>
    <mergeCell ref="L5:M5"/>
    <mergeCell ref="V6:V7"/>
    <mergeCell ref="W6:Y6"/>
    <mergeCell ref="Z6:Z7"/>
    <mergeCell ref="AA6:AA7"/>
    <mergeCell ref="A14:E14"/>
    <mergeCell ref="H14:L14"/>
    <mergeCell ref="O14:S14"/>
    <mergeCell ref="V14:Z14"/>
    <mergeCell ref="L6:L7"/>
    <mergeCell ref="M6:M7"/>
    <mergeCell ref="O6:O7"/>
    <mergeCell ref="P6:R6"/>
    <mergeCell ref="S6:S7"/>
    <mergeCell ref="T6:T7"/>
    <mergeCell ref="A6:A7"/>
    <mergeCell ref="B6:D6"/>
    <mergeCell ref="V15:X15"/>
    <mergeCell ref="Y15:AA15"/>
    <mergeCell ref="A16:C16"/>
    <mergeCell ref="D16:F16"/>
    <mergeCell ref="H16:J16"/>
    <mergeCell ref="K16:M16"/>
    <mergeCell ref="O16:Q16"/>
    <mergeCell ref="R16:T16"/>
    <mergeCell ref="V16:X16"/>
    <mergeCell ref="Y16:AA16"/>
    <mergeCell ref="A15:C15"/>
    <mergeCell ref="D15:F15"/>
    <mergeCell ref="H15:J15"/>
    <mergeCell ref="K15:M15"/>
    <mergeCell ref="O15:Q15"/>
    <mergeCell ref="R15:T15"/>
    <mergeCell ref="V17:X19"/>
    <mergeCell ref="Y17:AA19"/>
    <mergeCell ref="A21:N22"/>
    <mergeCell ref="O21:AA22"/>
    <mergeCell ref="A23:AA23"/>
    <mergeCell ref="A17:C19"/>
    <mergeCell ref="D17:F19"/>
    <mergeCell ref="H17:J19"/>
    <mergeCell ref="K17:M19"/>
    <mergeCell ref="O17:Q19"/>
    <mergeCell ref="R17:T19"/>
  </mergeCells>
  <pageMargins left="0.25" right="0.25" top="0.75" bottom="0.75" header="0.3" footer="0.3"/>
  <pageSetup paperSize="9" orientation="landscape" r:id="rId1"/>
  <drawing r:id="rId2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A9131-B952-4786-99A1-DB5A012BDC02}">
  <sheetPr codeName="Feuil115"/>
  <dimension ref="A1:AE23"/>
  <sheetViews>
    <sheetView workbookViewId="0">
      <selection activeCell="A21" sqref="A21:AA23"/>
    </sheetView>
  </sheetViews>
  <sheetFormatPr baseColWidth="10" defaultRowHeight="12.75" x14ac:dyDescent="0.2"/>
  <cols>
    <col min="1" max="1" width="4.5703125" style="1" customWidth="1"/>
    <col min="2" max="6" width="5.85546875" style="1" customWidth="1"/>
    <col min="7" max="7" width="2.140625" style="1" customWidth="1"/>
    <col min="8" max="8" width="4.5703125" style="1" customWidth="1"/>
    <col min="9" max="13" width="5.85546875" style="1" customWidth="1"/>
    <col min="14" max="14" width="2.140625" style="1" customWidth="1"/>
    <col min="15" max="15" width="4.5703125" style="1" customWidth="1"/>
    <col min="16" max="20" width="5.85546875" style="1" customWidth="1"/>
    <col min="21" max="21" width="2.140625" style="1" customWidth="1"/>
    <col min="22" max="22" width="4.5703125" style="1" customWidth="1"/>
    <col min="23" max="27" width="5.85546875" style="1" customWidth="1"/>
    <col min="28" max="30" width="11.42578125" style="1"/>
    <col min="31" max="31" width="21.85546875" style="1" customWidth="1"/>
    <col min="32" max="16384" width="11.42578125" style="1"/>
  </cols>
  <sheetData>
    <row r="1" spans="1:31" ht="21.75" customHeight="1" x14ac:dyDescent="0.2">
      <c r="A1" s="101" t="s">
        <v>130</v>
      </c>
      <c r="B1" s="170" t="e">
        <f>VLOOKUP(C4,Liste!B:K,2,FALSE)</f>
        <v>#N/A</v>
      </c>
      <c r="C1" s="170"/>
      <c r="D1" s="170"/>
      <c r="E1" s="170"/>
      <c r="F1" s="170"/>
      <c r="G1" s="18"/>
      <c r="H1" s="101" t="s">
        <v>130</v>
      </c>
      <c r="I1" s="170" t="e">
        <f>VLOOKUP(J4,Liste!B:C,2,FALSE)</f>
        <v>#N/A</v>
      </c>
      <c r="J1" s="170"/>
      <c r="K1" s="170"/>
      <c r="L1" s="170"/>
      <c r="M1" s="170"/>
      <c r="N1" s="19"/>
      <c r="O1" s="101" t="s">
        <v>130</v>
      </c>
      <c r="P1" s="170" t="e">
        <f>VLOOKUP(Q4,Liste!B:C,2,FALSE)</f>
        <v>#N/A</v>
      </c>
      <c r="Q1" s="170"/>
      <c r="R1" s="170"/>
      <c r="S1" s="170"/>
      <c r="T1" s="170"/>
      <c r="U1" s="19"/>
      <c r="V1" s="101" t="s">
        <v>130</v>
      </c>
      <c r="W1" s="170" t="e">
        <f>VLOOKUP(X4,Liste!B:C,2,FALSE)</f>
        <v>#N/A</v>
      </c>
      <c r="X1" s="170"/>
      <c r="Y1" s="170"/>
      <c r="Z1" s="170"/>
      <c r="AA1" s="170"/>
    </row>
    <row r="2" spans="1:31" ht="21.75" customHeight="1" x14ac:dyDescent="0.2">
      <c r="A2" s="101" t="s">
        <v>30</v>
      </c>
      <c r="B2" s="170" t="e">
        <f>VLOOKUP(C4,Liste!B:D,3,FALSE)</f>
        <v>#N/A</v>
      </c>
      <c r="C2" s="170"/>
      <c r="D2" s="170"/>
      <c r="E2" s="170"/>
      <c r="F2" s="170"/>
      <c r="G2" s="18"/>
      <c r="H2" s="101" t="s">
        <v>30</v>
      </c>
      <c r="I2" s="170" t="e">
        <f>VLOOKUP(J4,Liste!B:D,3,FALSE)</f>
        <v>#N/A</v>
      </c>
      <c r="J2" s="170"/>
      <c r="K2" s="170"/>
      <c r="L2" s="170"/>
      <c r="M2" s="170"/>
      <c r="N2" s="19"/>
      <c r="O2" s="101" t="s">
        <v>30</v>
      </c>
      <c r="P2" s="170" t="e">
        <f>VLOOKUP(Q4,Liste!B:D,3,FALSE)</f>
        <v>#N/A</v>
      </c>
      <c r="Q2" s="170"/>
      <c r="R2" s="170"/>
      <c r="S2" s="170"/>
      <c r="T2" s="170"/>
      <c r="U2" s="19"/>
      <c r="V2" s="101" t="s">
        <v>30</v>
      </c>
      <c r="W2" s="170" t="e">
        <f>VLOOKUP(X4,Liste!B:D,3,FALSE)</f>
        <v>#N/A</v>
      </c>
      <c r="X2" s="170"/>
      <c r="Y2" s="170"/>
      <c r="Z2" s="170"/>
      <c r="AA2" s="170"/>
    </row>
    <row r="3" spans="1:31" ht="21.75" customHeight="1" x14ac:dyDescent="0.2">
      <c r="A3" s="171" t="s">
        <v>131</v>
      </c>
      <c r="B3" s="171"/>
      <c r="C3" s="170" t="e">
        <f>VLOOKUP(C4,Liste!B:K,5,FALSE)</f>
        <v>#N/A</v>
      </c>
      <c r="D3" s="170"/>
      <c r="E3" s="170"/>
      <c r="F3" s="170"/>
      <c r="G3" s="170"/>
      <c r="H3" s="171" t="s">
        <v>131</v>
      </c>
      <c r="I3" s="171"/>
      <c r="J3" s="170" t="e">
        <f>VLOOKUP(J4,Liste!B:K,5,FALSE)</f>
        <v>#N/A</v>
      </c>
      <c r="K3" s="170"/>
      <c r="L3" s="170"/>
      <c r="M3" s="170"/>
      <c r="N3" s="170"/>
      <c r="O3" s="171" t="s">
        <v>131</v>
      </c>
      <c r="P3" s="171"/>
      <c r="Q3" s="170" t="e">
        <f>VLOOKUP(Q4,Liste!B:F,5,FALSE)</f>
        <v>#N/A</v>
      </c>
      <c r="R3" s="170"/>
      <c r="S3" s="170"/>
      <c r="T3" s="170"/>
      <c r="U3" s="170"/>
      <c r="V3" s="171" t="s">
        <v>131</v>
      </c>
      <c r="W3" s="171"/>
      <c r="X3" s="170" t="e">
        <f>VLOOKUP(X4,Liste!B:F,5,FALSE)</f>
        <v>#N/A</v>
      </c>
      <c r="Y3" s="170"/>
      <c r="Z3" s="170"/>
      <c r="AA3" s="170"/>
      <c r="AB3" s="20"/>
    </row>
    <row r="4" spans="1:31" ht="21.75" customHeight="1" x14ac:dyDescent="0.2">
      <c r="A4" s="171" t="s">
        <v>132</v>
      </c>
      <c r="B4" s="171"/>
      <c r="C4" s="21" t="str">
        <f>Feuil1!F19</f>
        <v>6A</v>
      </c>
      <c r="D4" s="18"/>
      <c r="E4" s="18"/>
      <c r="F4" s="18"/>
      <c r="G4" s="18"/>
      <c r="H4" s="171" t="s">
        <v>132</v>
      </c>
      <c r="I4" s="171"/>
      <c r="J4" s="21" t="str">
        <f>Feuil1!F20</f>
        <v>6B</v>
      </c>
      <c r="K4" s="18"/>
      <c r="L4" s="18"/>
      <c r="M4" s="18"/>
      <c r="N4" s="18"/>
      <c r="O4" s="171" t="s">
        <v>132</v>
      </c>
      <c r="P4" s="171"/>
      <c r="Q4" s="21" t="str">
        <f>Feuil1!F21</f>
        <v>6C</v>
      </c>
      <c r="R4" s="18"/>
      <c r="S4" s="18"/>
      <c r="T4" s="18"/>
      <c r="U4" s="18"/>
      <c r="V4" s="171" t="s">
        <v>132</v>
      </c>
      <c r="W4" s="171"/>
      <c r="X4" s="21" t="str">
        <f>Feuil1!F22</f>
        <v>6D</v>
      </c>
      <c r="Y4" s="18"/>
      <c r="Z4" s="18"/>
      <c r="AA4" s="18"/>
      <c r="AE4" s="22"/>
    </row>
    <row r="5" spans="1:31" ht="21.75" customHeight="1" x14ac:dyDescent="0.2">
      <c r="A5" s="172" t="str">
        <f>Feuil1!D4</f>
        <v>2ème Tir</v>
      </c>
      <c r="B5" s="172"/>
      <c r="C5" s="163" t="s">
        <v>175</v>
      </c>
      <c r="D5" s="163"/>
      <c r="E5" s="173" t="e">
        <f>VLOOKUP(C4,Liste!B:K,4,FALSE)</f>
        <v>#N/A</v>
      </c>
      <c r="F5" s="173"/>
      <c r="G5" s="23"/>
      <c r="H5" s="172" t="str">
        <f>Feuil1!D4</f>
        <v>2ème Tir</v>
      </c>
      <c r="I5" s="172"/>
      <c r="J5" s="163" t="s">
        <v>175</v>
      </c>
      <c r="K5" s="163"/>
      <c r="L5" s="173" t="e">
        <f>VLOOKUP(J4,Liste!B:K,4,FALSE)</f>
        <v>#N/A</v>
      </c>
      <c r="M5" s="173"/>
      <c r="N5" s="23"/>
      <c r="O5" s="172" t="str">
        <f>Feuil1!D4</f>
        <v>2ème Tir</v>
      </c>
      <c r="P5" s="172"/>
      <c r="Q5" s="163" t="s">
        <v>175</v>
      </c>
      <c r="R5" s="163"/>
      <c r="S5" s="173" t="e">
        <f>VLOOKUP(Q4,Liste!B:E,4,FALSE)</f>
        <v>#N/A</v>
      </c>
      <c r="T5" s="173"/>
      <c r="U5" s="23"/>
      <c r="V5" s="172" t="str">
        <f>Feuil1!D4</f>
        <v>2ème Tir</v>
      </c>
      <c r="W5" s="172"/>
      <c r="X5" s="163" t="s">
        <v>175</v>
      </c>
      <c r="Y5" s="163"/>
      <c r="Z5" s="173" t="e">
        <f>VLOOKUP(X4,Liste!B:E,4,FALSE)</f>
        <v>#N/A</v>
      </c>
      <c r="AA5" s="173"/>
    </row>
    <row r="6" spans="1:31" ht="21.75" customHeight="1" x14ac:dyDescent="0.2">
      <c r="A6" s="180" t="s">
        <v>176</v>
      </c>
      <c r="B6" s="174" t="s">
        <v>177</v>
      </c>
      <c r="C6" s="174"/>
      <c r="D6" s="174"/>
      <c r="E6" s="174" t="s">
        <v>138</v>
      </c>
      <c r="F6" s="174" t="s">
        <v>139</v>
      </c>
      <c r="G6" s="18"/>
      <c r="H6" s="175" t="str">
        <f>A6</f>
        <v>N°</v>
      </c>
      <c r="I6" s="177" t="str">
        <f>B6</f>
        <v>Points par flèches</v>
      </c>
      <c r="J6" s="178"/>
      <c r="K6" s="179"/>
      <c r="L6" s="185" t="s">
        <v>138</v>
      </c>
      <c r="M6" s="185" t="s">
        <v>139</v>
      </c>
      <c r="N6" s="18"/>
      <c r="O6" s="180" t="s">
        <v>176</v>
      </c>
      <c r="P6" s="174" t="s">
        <v>177</v>
      </c>
      <c r="Q6" s="174"/>
      <c r="R6" s="174"/>
      <c r="S6" s="174" t="s">
        <v>138</v>
      </c>
      <c r="T6" s="174" t="s">
        <v>139</v>
      </c>
      <c r="U6" s="18"/>
      <c r="V6" s="180" t="str">
        <f>O6</f>
        <v>N°</v>
      </c>
      <c r="W6" s="174" t="str">
        <f>P6</f>
        <v>Points par flèches</v>
      </c>
      <c r="X6" s="174"/>
      <c r="Y6" s="174"/>
      <c r="Z6" s="174" t="s">
        <v>138</v>
      </c>
      <c r="AA6" s="174" t="s">
        <v>139</v>
      </c>
    </row>
    <row r="7" spans="1:31" ht="21.75" customHeight="1" x14ac:dyDescent="0.2">
      <c r="A7" s="180"/>
      <c r="B7" s="102">
        <v>1</v>
      </c>
      <c r="C7" s="102">
        <v>2</v>
      </c>
      <c r="D7" s="102">
        <v>3</v>
      </c>
      <c r="E7" s="174"/>
      <c r="F7" s="174"/>
      <c r="G7" s="18"/>
      <c r="H7" s="176"/>
      <c r="I7" s="102">
        <v>1</v>
      </c>
      <c r="J7" s="102">
        <v>2</v>
      </c>
      <c r="K7" s="102">
        <v>3</v>
      </c>
      <c r="L7" s="186"/>
      <c r="M7" s="186"/>
      <c r="N7" s="18"/>
      <c r="O7" s="180"/>
      <c r="P7" s="102">
        <v>1</v>
      </c>
      <c r="Q7" s="102">
        <v>2</v>
      </c>
      <c r="R7" s="102">
        <v>3</v>
      </c>
      <c r="S7" s="174"/>
      <c r="T7" s="174"/>
      <c r="U7" s="18"/>
      <c r="V7" s="180"/>
      <c r="W7" s="102">
        <v>1</v>
      </c>
      <c r="X7" s="102">
        <v>2</v>
      </c>
      <c r="Y7" s="102">
        <v>3</v>
      </c>
      <c r="Z7" s="174"/>
      <c r="AA7" s="174"/>
    </row>
    <row r="8" spans="1:31" ht="21.75" customHeight="1" x14ac:dyDescent="0.2">
      <c r="A8" s="25">
        <v>1</v>
      </c>
      <c r="B8" s="25"/>
      <c r="C8" s="25"/>
      <c r="D8" s="25"/>
      <c r="E8" s="25"/>
      <c r="F8" s="25"/>
      <c r="G8" s="18"/>
      <c r="H8" s="25">
        <v>1</v>
      </c>
      <c r="I8" s="25"/>
      <c r="J8" s="25"/>
      <c r="K8" s="25"/>
      <c r="L8" s="25"/>
      <c r="M8" s="25"/>
      <c r="N8" s="18"/>
      <c r="O8" s="25">
        <v>1</v>
      </c>
      <c r="P8" s="25"/>
      <c r="Q8" s="25"/>
      <c r="R8" s="25"/>
      <c r="S8" s="25"/>
      <c r="T8" s="25"/>
      <c r="U8" s="18"/>
      <c r="V8" s="25">
        <v>1</v>
      </c>
      <c r="W8" s="25"/>
      <c r="X8" s="25"/>
      <c r="Y8" s="25"/>
      <c r="Z8" s="25"/>
      <c r="AA8" s="25"/>
    </row>
    <row r="9" spans="1:31" ht="21.75" customHeight="1" x14ac:dyDescent="0.3">
      <c r="A9" s="25">
        <v>2</v>
      </c>
      <c r="B9" s="25"/>
      <c r="C9" s="25"/>
      <c r="D9" s="25"/>
      <c r="E9" s="25"/>
      <c r="F9" s="25"/>
      <c r="G9" s="18"/>
      <c r="H9" s="25">
        <v>2</v>
      </c>
      <c r="I9" s="25"/>
      <c r="J9" s="25"/>
      <c r="K9" s="25"/>
      <c r="L9" s="25"/>
      <c r="M9" s="25"/>
      <c r="N9" s="18"/>
      <c r="O9" s="25">
        <v>2</v>
      </c>
      <c r="P9" s="25"/>
      <c r="Q9" s="25"/>
      <c r="R9" s="25"/>
      <c r="S9" s="25"/>
      <c r="T9" s="25"/>
      <c r="U9" s="18"/>
      <c r="V9" s="25">
        <v>2</v>
      </c>
      <c r="W9" s="25"/>
      <c r="X9" s="25"/>
      <c r="Y9" s="25"/>
      <c r="Z9" s="25"/>
      <c r="AA9" s="25"/>
      <c r="AE9" s="9"/>
    </row>
    <row r="10" spans="1:31" ht="21.75" customHeight="1" x14ac:dyDescent="0.2">
      <c r="A10" s="25">
        <v>3</v>
      </c>
      <c r="B10" s="25"/>
      <c r="C10" s="25"/>
      <c r="D10" s="25"/>
      <c r="E10" s="25"/>
      <c r="F10" s="25"/>
      <c r="G10" s="18"/>
      <c r="H10" s="25">
        <v>3</v>
      </c>
      <c r="I10" s="25"/>
      <c r="J10" s="25"/>
      <c r="K10" s="25"/>
      <c r="L10" s="25"/>
      <c r="M10" s="25"/>
      <c r="N10" s="18"/>
      <c r="O10" s="25">
        <v>3</v>
      </c>
      <c r="P10" s="25"/>
      <c r="Q10" s="25"/>
      <c r="R10" s="25"/>
      <c r="S10" s="25"/>
      <c r="T10" s="25"/>
      <c r="U10" s="18"/>
      <c r="V10" s="25">
        <v>3</v>
      </c>
      <c r="W10" s="25"/>
      <c r="X10" s="25"/>
      <c r="Y10" s="25"/>
      <c r="Z10" s="25"/>
      <c r="AA10" s="25"/>
    </row>
    <row r="11" spans="1:31" ht="21.75" customHeight="1" x14ac:dyDescent="0.2">
      <c r="A11" s="25">
        <v>4</v>
      </c>
      <c r="B11" s="25"/>
      <c r="C11" s="25"/>
      <c r="D11" s="25"/>
      <c r="E11" s="25"/>
      <c r="F11" s="25"/>
      <c r="G11" s="18"/>
      <c r="H11" s="25">
        <v>4</v>
      </c>
      <c r="I11" s="25"/>
      <c r="J11" s="25"/>
      <c r="K11" s="25"/>
      <c r="L11" s="25"/>
      <c r="M11" s="25"/>
      <c r="N11" s="18"/>
      <c r="O11" s="25">
        <v>4</v>
      </c>
      <c r="P11" s="25"/>
      <c r="Q11" s="25"/>
      <c r="R11" s="25"/>
      <c r="S11" s="25"/>
      <c r="T11" s="25"/>
      <c r="U11" s="18"/>
      <c r="V11" s="25">
        <v>4</v>
      </c>
      <c r="W11" s="25"/>
      <c r="X11" s="25"/>
      <c r="Y11" s="25"/>
      <c r="Z11" s="25"/>
      <c r="AA11" s="25"/>
    </row>
    <row r="12" spans="1:31" ht="21.75" customHeight="1" x14ac:dyDescent="0.2">
      <c r="A12" s="25">
        <v>5</v>
      </c>
      <c r="B12" s="25"/>
      <c r="C12" s="25"/>
      <c r="D12" s="25"/>
      <c r="E12" s="25"/>
      <c r="F12" s="25"/>
      <c r="G12" s="18"/>
      <c r="H12" s="25">
        <v>5</v>
      </c>
      <c r="I12" s="25"/>
      <c r="J12" s="25"/>
      <c r="K12" s="25"/>
      <c r="L12" s="25"/>
      <c r="M12" s="25"/>
      <c r="N12" s="18"/>
      <c r="O12" s="25">
        <v>5</v>
      </c>
      <c r="P12" s="25"/>
      <c r="Q12" s="25"/>
      <c r="R12" s="25"/>
      <c r="S12" s="25"/>
      <c r="T12" s="25"/>
      <c r="U12" s="18"/>
      <c r="V12" s="25">
        <v>5</v>
      </c>
      <c r="W12" s="25"/>
      <c r="X12" s="25"/>
      <c r="Y12" s="25"/>
      <c r="Z12" s="25"/>
      <c r="AA12" s="25"/>
    </row>
    <row r="13" spans="1:31" ht="21.75" customHeight="1" x14ac:dyDescent="0.2">
      <c r="A13" s="25">
        <v>6</v>
      </c>
      <c r="B13" s="25"/>
      <c r="C13" s="25"/>
      <c r="D13" s="25"/>
      <c r="E13" s="25"/>
      <c r="F13" s="25"/>
      <c r="G13" s="18"/>
      <c r="H13" s="25">
        <v>6</v>
      </c>
      <c r="I13" s="25"/>
      <c r="J13" s="25"/>
      <c r="K13" s="25"/>
      <c r="L13" s="25"/>
      <c r="M13" s="25"/>
      <c r="N13" s="18"/>
      <c r="O13" s="25">
        <v>6</v>
      </c>
      <c r="P13" s="25"/>
      <c r="Q13" s="25"/>
      <c r="R13" s="25"/>
      <c r="S13" s="25"/>
      <c r="T13" s="25"/>
      <c r="U13" s="18"/>
      <c r="V13" s="25">
        <v>6</v>
      </c>
      <c r="W13" s="25"/>
      <c r="X13" s="25"/>
      <c r="Y13" s="25"/>
      <c r="Z13" s="25"/>
      <c r="AA13" s="25"/>
    </row>
    <row r="14" spans="1:31" ht="21.75" customHeight="1" x14ac:dyDescent="0.2">
      <c r="A14" s="181" t="s">
        <v>178</v>
      </c>
      <c r="B14" s="181"/>
      <c r="C14" s="181"/>
      <c r="D14" s="181"/>
      <c r="E14" s="181"/>
      <c r="F14" s="26"/>
      <c r="G14" s="23"/>
      <c r="H14" s="182" t="s">
        <v>178</v>
      </c>
      <c r="I14" s="183"/>
      <c r="J14" s="183"/>
      <c r="K14" s="183"/>
      <c r="L14" s="184"/>
      <c r="M14" s="26"/>
      <c r="N14" s="23"/>
      <c r="O14" s="181" t="s">
        <v>178</v>
      </c>
      <c r="P14" s="181"/>
      <c r="Q14" s="181"/>
      <c r="R14" s="181"/>
      <c r="S14" s="181"/>
      <c r="T14" s="26"/>
      <c r="U14" s="23"/>
      <c r="V14" s="181" t="s">
        <v>178</v>
      </c>
      <c r="W14" s="181"/>
      <c r="X14" s="181"/>
      <c r="Y14" s="181"/>
      <c r="Z14" s="181"/>
      <c r="AA14" s="26"/>
    </row>
    <row r="15" spans="1:31" ht="21.75" customHeight="1" x14ac:dyDescent="0.2">
      <c r="A15" s="187">
        <v>10</v>
      </c>
      <c r="B15" s="187"/>
      <c r="C15" s="187"/>
      <c r="D15" s="187">
        <v>9</v>
      </c>
      <c r="E15" s="187"/>
      <c r="F15" s="187"/>
      <c r="G15" s="23"/>
      <c r="H15" s="188">
        <v>10</v>
      </c>
      <c r="I15" s="189"/>
      <c r="J15" s="190"/>
      <c r="K15" s="188">
        <v>9</v>
      </c>
      <c r="L15" s="189"/>
      <c r="M15" s="190"/>
      <c r="N15" s="23"/>
      <c r="O15" s="187">
        <v>10</v>
      </c>
      <c r="P15" s="187"/>
      <c r="Q15" s="187"/>
      <c r="R15" s="187">
        <v>9</v>
      </c>
      <c r="S15" s="187"/>
      <c r="T15" s="187"/>
      <c r="U15" s="23"/>
      <c r="V15" s="187">
        <v>10</v>
      </c>
      <c r="W15" s="187"/>
      <c r="X15" s="187"/>
      <c r="Y15" s="187">
        <v>9</v>
      </c>
      <c r="Z15" s="187"/>
      <c r="AA15" s="187"/>
    </row>
    <row r="16" spans="1:31" ht="21.75" customHeight="1" x14ac:dyDescent="0.2">
      <c r="A16" s="187"/>
      <c r="B16" s="187"/>
      <c r="C16" s="187"/>
      <c r="D16" s="187"/>
      <c r="E16" s="187"/>
      <c r="F16" s="187"/>
      <c r="G16" s="23"/>
      <c r="H16" s="188"/>
      <c r="I16" s="189"/>
      <c r="J16" s="190"/>
      <c r="K16" s="188"/>
      <c r="L16" s="189"/>
      <c r="M16" s="190"/>
      <c r="N16" s="23"/>
      <c r="O16" s="187"/>
      <c r="P16" s="187"/>
      <c r="Q16" s="187"/>
      <c r="R16" s="187"/>
      <c r="S16" s="187"/>
      <c r="T16" s="187"/>
      <c r="U16" s="23"/>
      <c r="V16" s="187"/>
      <c r="W16" s="187"/>
      <c r="X16" s="187"/>
      <c r="Y16" s="187"/>
      <c r="Z16" s="187"/>
      <c r="AA16" s="187"/>
    </row>
    <row r="17" spans="1:27" ht="21.75" customHeight="1" x14ac:dyDescent="0.2">
      <c r="A17" s="191" t="s">
        <v>144</v>
      </c>
      <c r="B17" s="191"/>
      <c r="C17" s="191"/>
      <c r="D17" s="191" t="s">
        <v>143</v>
      </c>
      <c r="E17" s="191"/>
      <c r="F17" s="191"/>
      <c r="G17" s="23"/>
      <c r="H17" s="192" t="s">
        <v>144</v>
      </c>
      <c r="I17" s="193"/>
      <c r="J17" s="194"/>
      <c r="K17" s="192" t="s">
        <v>143</v>
      </c>
      <c r="L17" s="193"/>
      <c r="M17" s="194"/>
      <c r="N17" s="23"/>
      <c r="O17" s="191" t="s">
        <v>144</v>
      </c>
      <c r="P17" s="191"/>
      <c r="Q17" s="191"/>
      <c r="R17" s="191" t="s">
        <v>143</v>
      </c>
      <c r="S17" s="191"/>
      <c r="T17" s="191"/>
      <c r="U17" s="23"/>
      <c r="V17" s="191" t="s">
        <v>144</v>
      </c>
      <c r="W17" s="191"/>
      <c r="X17" s="191"/>
      <c r="Y17" s="191" t="s">
        <v>143</v>
      </c>
      <c r="Z17" s="191"/>
      <c r="AA17" s="191"/>
    </row>
    <row r="18" spans="1:27" ht="21.75" customHeight="1" x14ac:dyDescent="0.2">
      <c r="A18" s="191"/>
      <c r="B18" s="191"/>
      <c r="C18" s="191"/>
      <c r="D18" s="191"/>
      <c r="E18" s="191"/>
      <c r="F18" s="191"/>
      <c r="G18" s="23"/>
      <c r="H18" s="195"/>
      <c r="I18" s="196"/>
      <c r="J18" s="197"/>
      <c r="K18" s="195"/>
      <c r="L18" s="196"/>
      <c r="M18" s="197"/>
      <c r="N18" s="23"/>
      <c r="O18" s="191"/>
      <c r="P18" s="191"/>
      <c r="Q18" s="191"/>
      <c r="R18" s="191"/>
      <c r="S18" s="191"/>
      <c r="T18" s="191"/>
      <c r="U18" s="23"/>
      <c r="V18" s="191"/>
      <c r="W18" s="191"/>
      <c r="X18" s="191"/>
      <c r="Y18" s="191"/>
      <c r="Z18" s="191"/>
      <c r="AA18" s="191"/>
    </row>
    <row r="19" spans="1:27" ht="21.75" customHeight="1" x14ac:dyDescent="0.2">
      <c r="A19" s="191"/>
      <c r="B19" s="191"/>
      <c r="C19" s="191"/>
      <c r="D19" s="191"/>
      <c r="E19" s="191"/>
      <c r="F19" s="191"/>
      <c r="G19" s="23"/>
      <c r="H19" s="198"/>
      <c r="I19" s="199"/>
      <c r="J19" s="200"/>
      <c r="K19" s="198"/>
      <c r="L19" s="199"/>
      <c r="M19" s="200"/>
      <c r="N19" s="23"/>
      <c r="O19" s="191"/>
      <c r="P19" s="191"/>
      <c r="Q19" s="191"/>
      <c r="R19" s="191"/>
      <c r="S19" s="191"/>
      <c r="T19" s="191"/>
      <c r="U19" s="23"/>
      <c r="V19" s="191"/>
      <c r="W19" s="191"/>
      <c r="X19" s="191"/>
      <c r="Y19" s="191"/>
      <c r="Z19" s="191"/>
      <c r="AA19" s="191"/>
    </row>
    <row r="20" spans="1:27" ht="21.75" customHeight="1" x14ac:dyDescent="0.2"/>
    <row r="21" spans="1:27" ht="21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 t="str">
        <f>Feuil1!D6</f>
        <v>2ème étape Challenge CHAIRMARTIN</v>
      </c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7"/>
    </row>
    <row r="22" spans="1:27" ht="21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</row>
    <row r="23" spans="1:2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</row>
  </sheetData>
  <mergeCells count="79">
    <mergeCell ref="B1:F1"/>
    <mergeCell ref="I1:M1"/>
    <mergeCell ref="P1:T1"/>
    <mergeCell ref="W1:AA1"/>
    <mergeCell ref="B2:F2"/>
    <mergeCell ref="I2:M2"/>
    <mergeCell ref="P2:T2"/>
    <mergeCell ref="W2:AA2"/>
    <mergeCell ref="V3:W3"/>
    <mergeCell ref="X3:AA3"/>
    <mergeCell ref="A4:B4"/>
    <mergeCell ref="H4:I4"/>
    <mergeCell ref="O4:P4"/>
    <mergeCell ref="V4:W4"/>
    <mergeCell ref="A3:B3"/>
    <mergeCell ref="C3:G3"/>
    <mergeCell ref="H3:I3"/>
    <mergeCell ref="J3:N3"/>
    <mergeCell ref="O3:P3"/>
    <mergeCell ref="Q3:U3"/>
    <mergeCell ref="A5:B5"/>
    <mergeCell ref="C5:D5"/>
    <mergeCell ref="E5:F5"/>
    <mergeCell ref="H5:I5"/>
    <mergeCell ref="J5:K5"/>
    <mergeCell ref="Q5:R5"/>
    <mergeCell ref="S5:T5"/>
    <mergeCell ref="V5:W5"/>
    <mergeCell ref="X5:Y5"/>
    <mergeCell ref="Z5:AA5"/>
    <mergeCell ref="E6:E7"/>
    <mergeCell ref="F6:F7"/>
    <mergeCell ref="H6:H7"/>
    <mergeCell ref="I6:K6"/>
    <mergeCell ref="O5:P5"/>
    <mergeCell ref="L5:M5"/>
    <mergeCell ref="V6:V7"/>
    <mergeCell ref="W6:Y6"/>
    <mergeCell ref="Z6:Z7"/>
    <mergeCell ref="AA6:AA7"/>
    <mergeCell ref="A14:E14"/>
    <mergeCell ref="H14:L14"/>
    <mergeCell ref="O14:S14"/>
    <mergeCell ref="V14:Z14"/>
    <mergeCell ref="L6:L7"/>
    <mergeCell ref="M6:M7"/>
    <mergeCell ref="O6:O7"/>
    <mergeCell ref="P6:R6"/>
    <mergeCell ref="S6:S7"/>
    <mergeCell ref="T6:T7"/>
    <mergeCell ref="A6:A7"/>
    <mergeCell ref="B6:D6"/>
    <mergeCell ref="V15:X15"/>
    <mergeCell ref="Y15:AA15"/>
    <mergeCell ref="A16:C16"/>
    <mergeCell ref="D16:F16"/>
    <mergeCell ref="H16:J16"/>
    <mergeCell ref="K16:M16"/>
    <mergeCell ref="O16:Q16"/>
    <mergeCell ref="R16:T16"/>
    <mergeCell ref="V16:X16"/>
    <mergeCell ref="Y16:AA16"/>
    <mergeCell ref="A15:C15"/>
    <mergeCell ref="D15:F15"/>
    <mergeCell ref="H15:J15"/>
    <mergeCell ref="K15:M15"/>
    <mergeCell ref="O15:Q15"/>
    <mergeCell ref="R15:T15"/>
    <mergeCell ref="V17:X19"/>
    <mergeCell ref="Y17:AA19"/>
    <mergeCell ref="A21:N22"/>
    <mergeCell ref="O21:AA22"/>
    <mergeCell ref="A23:AA23"/>
    <mergeCell ref="A17:C19"/>
    <mergeCell ref="D17:F19"/>
    <mergeCell ref="H17:J19"/>
    <mergeCell ref="K17:M19"/>
    <mergeCell ref="O17:Q19"/>
    <mergeCell ref="R17:T19"/>
  </mergeCells>
  <pageMargins left="0.25" right="0.25" top="0.75" bottom="0.75" header="0.3" footer="0.3"/>
  <pageSetup paperSize="9" orientation="landscape" r:id="rId1"/>
  <drawing r:id="rId2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2E875-56D3-40B4-A3CC-4467F0900158}">
  <sheetPr codeName="Feuil116"/>
  <dimension ref="A1:AE23"/>
  <sheetViews>
    <sheetView workbookViewId="0">
      <selection activeCell="A21" sqref="A21:AA23"/>
    </sheetView>
  </sheetViews>
  <sheetFormatPr baseColWidth="10" defaultRowHeight="12.75" x14ac:dyDescent="0.2"/>
  <cols>
    <col min="1" max="1" width="4.5703125" style="1" customWidth="1"/>
    <col min="2" max="6" width="5.85546875" style="1" customWidth="1"/>
    <col min="7" max="7" width="2.140625" style="1" customWidth="1"/>
    <col min="8" max="8" width="4.5703125" style="1" customWidth="1"/>
    <col min="9" max="13" width="5.85546875" style="1" customWidth="1"/>
    <col min="14" max="14" width="2.140625" style="1" customWidth="1"/>
    <col min="15" max="15" width="4.5703125" style="1" customWidth="1"/>
    <col min="16" max="20" width="5.85546875" style="1" customWidth="1"/>
    <col min="21" max="21" width="2.140625" style="1" customWidth="1"/>
    <col min="22" max="22" width="4.5703125" style="1" customWidth="1"/>
    <col min="23" max="27" width="5.85546875" style="1" customWidth="1"/>
    <col min="28" max="30" width="11.42578125" style="1"/>
    <col min="31" max="31" width="21.85546875" style="1" customWidth="1"/>
    <col min="32" max="16384" width="11.42578125" style="1"/>
  </cols>
  <sheetData>
    <row r="1" spans="1:31" ht="21.75" customHeight="1" x14ac:dyDescent="0.2">
      <c r="A1" s="101" t="s">
        <v>130</v>
      </c>
      <c r="B1" s="170" t="e">
        <f>VLOOKUP(C4,Liste!B:K,2,FALSE)</f>
        <v>#N/A</v>
      </c>
      <c r="C1" s="170"/>
      <c r="D1" s="170"/>
      <c r="E1" s="170"/>
      <c r="F1" s="170"/>
      <c r="G1" s="18"/>
      <c r="H1" s="101" t="s">
        <v>130</v>
      </c>
      <c r="I1" s="170" t="e">
        <f>VLOOKUP(J4,Liste!B:C,2,FALSE)</f>
        <v>#N/A</v>
      </c>
      <c r="J1" s="170"/>
      <c r="K1" s="170"/>
      <c r="L1" s="170"/>
      <c r="M1" s="170"/>
      <c r="N1" s="19"/>
      <c r="O1" s="101" t="s">
        <v>130</v>
      </c>
      <c r="P1" s="170" t="e">
        <f>VLOOKUP(Q4,Liste!B:C,2,FALSE)</f>
        <v>#N/A</v>
      </c>
      <c r="Q1" s="170"/>
      <c r="R1" s="170"/>
      <c r="S1" s="170"/>
      <c r="T1" s="170"/>
      <c r="U1" s="19"/>
      <c r="V1" s="101" t="s">
        <v>130</v>
      </c>
      <c r="W1" s="170" t="e">
        <f>VLOOKUP(X4,Liste!B:C,2,FALSE)</f>
        <v>#N/A</v>
      </c>
      <c r="X1" s="170"/>
      <c r="Y1" s="170"/>
      <c r="Z1" s="170"/>
      <c r="AA1" s="170"/>
    </row>
    <row r="2" spans="1:31" ht="21.75" customHeight="1" x14ac:dyDescent="0.2">
      <c r="A2" s="101" t="s">
        <v>30</v>
      </c>
      <c r="B2" s="170" t="e">
        <f>VLOOKUP(C4,Liste!B:D,3,FALSE)</f>
        <v>#N/A</v>
      </c>
      <c r="C2" s="170"/>
      <c r="D2" s="170"/>
      <c r="E2" s="170"/>
      <c r="F2" s="170"/>
      <c r="G2" s="18"/>
      <c r="H2" s="101" t="s">
        <v>30</v>
      </c>
      <c r="I2" s="170" t="e">
        <f>VLOOKUP(J4,Liste!B:D,3,FALSE)</f>
        <v>#N/A</v>
      </c>
      <c r="J2" s="170"/>
      <c r="K2" s="170"/>
      <c r="L2" s="170"/>
      <c r="M2" s="170"/>
      <c r="N2" s="19"/>
      <c r="O2" s="101" t="s">
        <v>30</v>
      </c>
      <c r="P2" s="170" t="e">
        <f>VLOOKUP(Q4,Liste!B:D,3,FALSE)</f>
        <v>#N/A</v>
      </c>
      <c r="Q2" s="170"/>
      <c r="R2" s="170"/>
      <c r="S2" s="170"/>
      <c r="T2" s="170"/>
      <c r="U2" s="19"/>
      <c r="V2" s="101" t="s">
        <v>30</v>
      </c>
      <c r="W2" s="170" t="e">
        <f>VLOOKUP(X4,Liste!B:D,3,FALSE)</f>
        <v>#N/A</v>
      </c>
      <c r="X2" s="170"/>
      <c r="Y2" s="170"/>
      <c r="Z2" s="170"/>
      <c r="AA2" s="170"/>
    </row>
    <row r="3" spans="1:31" ht="21.75" customHeight="1" x14ac:dyDescent="0.2">
      <c r="A3" s="171" t="s">
        <v>131</v>
      </c>
      <c r="B3" s="171"/>
      <c r="C3" s="170" t="e">
        <f>VLOOKUP(C4,Liste!B:K,5,FALSE)</f>
        <v>#N/A</v>
      </c>
      <c r="D3" s="170"/>
      <c r="E3" s="170"/>
      <c r="F3" s="170"/>
      <c r="G3" s="170"/>
      <c r="H3" s="171" t="s">
        <v>131</v>
      </c>
      <c r="I3" s="171"/>
      <c r="J3" s="170" t="e">
        <f>VLOOKUP(J4,Liste!B:K,5,FALSE)</f>
        <v>#N/A</v>
      </c>
      <c r="K3" s="170"/>
      <c r="L3" s="170"/>
      <c r="M3" s="170"/>
      <c r="N3" s="170"/>
      <c r="O3" s="171" t="s">
        <v>131</v>
      </c>
      <c r="P3" s="171"/>
      <c r="Q3" s="170" t="e">
        <f>VLOOKUP(Q4,Liste!B:F,5,FALSE)</f>
        <v>#N/A</v>
      </c>
      <c r="R3" s="170"/>
      <c r="S3" s="170"/>
      <c r="T3" s="170"/>
      <c r="U3" s="170"/>
      <c r="V3" s="171" t="s">
        <v>131</v>
      </c>
      <c r="W3" s="171"/>
      <c r="X3" s="170" t="e">
        <f>VLOOKUP(X4,Liste!B:F,5,FALSE)</f>
        <v>#N/A</v>
      </c>
      <c r="Y3" s="170"/>
      <c r="Z3" s="170"/>
      <c r="AA3" s="170"/>
      <c r="AB3" s="20"/>
    </row>
    <row r="4" spans="1:31" ht="21.75" customHeight="1" x14ac:dyDescent="0.2">
      <c r="A4" s="171" t="s">
        <v>132</v>
      </c>
      <c r="B4" s="171"/>
      <c r="C4" s="21" t="str">
        <f>Feuil1!F23</f>
        <v>6E</v>
      </c>
      <c r="D4" s="18"/>
      <c r="E4" s="18"/>
      <c r="F4" s="18"/>
      <c r="G4" s="18"/>
      <c r="H4" s="171" t="s">
        <v>132</v>
      </c>
      <c r="I4" s="171"/>
      <c r="J4" s="21" t="str">
        <f>Feuil1!F24</f>
        <v>6F</v>
      </c>
      <c r="K4" s="18"/>
      <c r="L4" s="18"/>
      <c r="M4" s="18"/>
      <c r="N4" s="18"/>
      <c r="O4" s="171" t="s">
        <v>132</v>
      </c>
      <c r="P4" s="171"/>
      <c r="Q4" s="21" t="str">
        <f>Feuil1!F25</f>
        <v>6G</v>
      </c>
      <c r="R4" s="18"/>
      <c r="S4" s="18"/>
      <c r="T4" s="18"/>
      <c r="U4" s="18"/>
      <c r="V4" s="171" t="s">
        <v>132</v>
      </c>
      <c r="W4" s="171"/>
      <c r="X4" s="21" t="str">
        <f>Feuil1!F26</f>
        <v>6H</v>
      </c>
      <c r="Y4" s="18"/>
      <c r="Z4" s="18"/>
      <c r="AA4" s="18"/>
      <c r="AE4" s="22"/>
    </row>
    <row r="5" spans="1:31" ht="21.75" customHeight="1" x14ac:dyDescent="0.2">
      <c r="A5" s="172" t="str">
        <f>Feuil1!D4</f>
        <v>2ème Tir</v>
      </c>
      <c r="B5" s="172"/>
      <c r="C5" s="163" t="s">
        <v>175</v>
      </c>
      <c r="D5" s="163"/>
      <c r="E5" s="173" t="e">
        <f>VLOOKUP(C4,Liste!B:K,4,FALSE)</f>
        <v>#N/A</v>
      </c>
      <c r="F5" s="173"/>
      <c r="G5" s="23"/>
      <c r="H5" s="172" t="str">
        <f>Feuil1!D4</f>
        <v>2ème Tir</v>
      </c>
      <c r="I5" s="172"/>
      <c r="J5" s="163" t="s">
        <v>175</v>
      </c>
      <c r="K5" s="163"/>
      <c r="L5" s="173" t="e">
        <f>VLOOKUP(J4,Liste!B:K,4,FALSE)</f>
        <v>#N/A</v>
      </c>
      <c r="M5" s="173"/>
      <c r="N5" s="23"/>
      <c r="O5" s="172" t="str">
        <f>Feuil1!D4</f>
        <v>2ème Tir</v>
      </c>
      <c r="P5" s="172"/>
      <c r="Q5" s="163" t="s">
        <v>175</v>
      </c>
      <c r="R5" s="163"/>
      <c r="S5" s="173" t="e">
        <f>VLOOKUP(Q4,Liste!B:E,4,FALSE)</f>
        <v>#N/A</v>
      </c>
      <c r="T5" s="173"/>
      <c r="U5" s="23"/>
      <c r="V5" s="172" t="str">
        <f>Feuil1!D4</f>
        <v>2ème Tir</v>
      </c>
      <c r="W5" s="172"/>
      <c r="X5" s="163" t="s">
        <v>175</v>
      </c>
      <c r="Y5" s="163"/>
      <c r="Z5" s="173" t="e">
        <f>VLOOKUP(X4,Liste!B:E,4,FALSE)</f>
        <v>#N/A</v>
      </c>
      <c r="AA5" s="173"/>
    </row>
    <row r="6" spans="1:31" ht="21.75" customHeight="1" x14ac:dyDescent="0.2">
      <c r="A6" s="180" t="s">
        <v>176</v>
      </c>
      <c r="B6" s="174" t="s">
        <v>177</v>
      </c>
      <c r="C6" s="174"/>
      <c r="D6" s="174"/>
      <c r="E6" s="174" t="s">
        <v>138</v>
      </c>
      <c r="F6" s="174" t="s">
        <v>139</v>
      </c>
      <c r="G6" s="18"/>
      <c r="H6" s="175" t="str">
        <f>A6</f>
        <v>N°</v>
      </c>
      <c r="I6" s="177" t="str">
        <f>B6</f>
        <v>Points par flèches</v>
      </c>
      <c r="J6" s="178"/>
      <c r="K6" s="179"/>
      <c r="L6" s="185" t="s">
        <v>138</v>
      </c>
      <c r="M6" s="185" t="s">
        <v>139</v>
      </c>
      <c r="N6" s="18"/>
      <c r="O6" s="180" t="s">
        <v>176</v>
      </c>
      <c r="P6" s="174" t="s">
        <v>177</v>
      </c>
      <c r="Q6" s="174"/>
      <c r="R6" s="174"/>
      <c r="S6" s="174" t="s">
        <v>138</v>
      </c>
      <c r="T6" s="174" t="s">
        <v>139</v>
      </c>
      <c r="U6" s="18"/>
      <c r="V6" s="180" t="str">
        <f>O6</f>
        <v>N°</v>
      </c>
      <c r="W6" s="174" t="str">
        <f>P6</f>
        <v>Points par flèches</v>
      </c>
      <c r="X6" s="174"/>
      <c r="Y6" s="174"/>
      <c r="Z6" s="174" t="s">
        <v>138</v>
      </c>
      <c r="AA6" s="174" t="s">
        <v>139</v>
      </c>
    </row>
    <row r="7" spans="1:31" ht="21.75" customHeight="1" x14ac:dyDescent="0.2">
      <c r="A7" s="180"/>
      <c r="B7" s="102">
        <v>1</v>
      </c>
      <c r="C7" s="102">
        <v>2</v>
      </c>
      <c r="D7" s="102">
        <v>3</v>
      </c>
      <c r="E7" s="174"/>
      <c r="F7" s="174"/>
      <c r="G7" s="18"/>
      <c r="H7" s="176"/>
      <c r="I7" s="102">
        <v>1</v>
      </c>
      <c r="J7" s="102">
        <v>2</v>
      </c>
      <c r="K7" s="102">
        <v>3</v>
      </c>
      <c r="L7" s="186"/>
      <c r="M7" s="186"/>
      <c r="N7" s="18"/>
      <c r="O7" s="180"/>
      <c r="P7" s="102">
        <v>1</v>
      </c>
      <c r="Q7" s="102">
        <v>2</v>
      </c>
      <c r="R7" s="102">
        <v>3</v>
      </c>
      <c r="S7" s="174"/>
      <c r="T7" s="174"/>
      <c r="U7" s="18"/>
      <c r="V7" s="180"/>
      <c r="W7" s="102">
        <v>1</v>
      </c>
      <c r="X7" s="102">
        <v>2</v>
      </c>
      <c r="Y7" s="102">
        <v>3</v>
      </c>
      <c r="Z7" s="174"/>
      <c r="AA7" s="174"/>
    </row>
    <row r="8" spans="1:31" ht="21.75" customHeight="1" x14ac:dyDescent="0.2">
      <c r="A8" s="25">
        <v>1</v>
      </c>
      <c r="B8" s="25"/>
      <c r="C8" s="25"/>
      <c r="D8" s="25"/>
      <c r="E8" s="25"/>
      <c r="F8" s="25"/>
      <c r="G8" s="18"/>
      <c r="H8" s="25">
        <v>1</v>
      </c>
      <c r="I8" s="25"/>
      <c r="J8" s="25"/>
      <c r="K8" s="25"/>
      <c r="L8" s="25"/>
      <c r="M8" s="25"/>
      <c r="N8" s="18"/>
      <c r="O8" s="25">
        <v>1</v>
      </c>
      <c r="P8" s="25"/>
      <c r="Q8" s="25"/>
      <c r="R8" s="25"/>
      <c r="S8" s="25"/>
      <c r="T8" s="25"/>
      <c r="U8" s="18"/>
      <c r="V8" s="25">
        <v>1</v>
      </c>
      <c r="W8" s="25"/>
      <c r="X8" s="25"/>
      <c r="Y8" s="25"/>
      <c r="Z8" s="25"/>
      <c r="AA8" s="25"/>
    </row>
    <row r="9" spans="1:31" ht="21.75" customHeight="1" x14ac:dyDescent="0.3">
      <c r="A9" s="25">
        <v>2</v>
      </c>
      <c r="B9" s="25"/>
      <c r="C9" s="25"/>
      <c r="D9" s="25"/>
      <c r="E9" s="25"/>
      <c r="F9" s="25"/>
      <c r="G9" s="18"/>
      <c r="H9" s="25">
        <v>2</v>
      </c>
      <c r="I9" s="25"/>
      <c r="J9" s="25"/>
      <c r="K9" s="25"/>
      <c r="L9" s="25"/>
      <c r="M9" s="25"/>
      <c r="N9" s="18"/>
      <c r="O9" s="25">
        <v>2</v>
      </c>
      <c r="P9" s="25"/>
      <c r="Q9" s="25"/>
      <c r="R9" s="25"/>
      <c r="S9" s="25"/>
      <c r="T9" s="25"/>
      <c r="U9" s="18"/>
      <c r="V9" s="25">
        <v>2</v>
      </c>
      <c r="W9" s="25"/>
      <c r="X9" s="25"/>
      <c r="Y9" s="25"/>
      <c r="Z9" s="25"/>
      <c r="AA9" s="25"/>
      <c r="AE9" s="9"/>
    </row>
    <row r="10" spans="1:31" ht="21.75" customHeight="1" x14ac:dyDescent="0.2">
      <c r="A10" s="25">
        <v>3</v>
      </c>
      <c r="B10" s="25"/>
      <c r="C10" s="25"/>
      <c r="D10" s="25"/>
      <c r="E10" s="25"/>
      <c r="F10" s="25"/>
      <c r="G10" s="18"/>
      <c r="H10" s="25">
        <v>3</v>
      </c>
      <c r="I10" s="25"/>
      <c r="J10" s="25"/>
      <c r="K10" s="25"/>
      <c r="L10" s="25"/>
      <c r="M10" s="25"/>
      <c r="N10" s="18"/>
      <c r="O10" s="25">
        <v>3</v>
      </c>
      <c r="P10" s="25"/>
      <c r="Q10" s="25"/>
      <c r="R10" s="25"/>
      <c r="S10" s="25"/>
      <c r="T10" s="25"/>
      <c r="U10" s="18"/>
      <c r="V10" s="25">
        <v>3</v>
      </c>
      <c r="W10" s="25"/>
      <c r="X10" s="25"/>
      <c r="Y10" s="25"/>
      <c r="Z10" s="25"/>
      <c r="AA10" s="25"/>
    </row>
    <row r="11" spans="1:31" ht="21.75" customHeight="1" x14ac:dyDescent="0.2">
      <c r="A11" s="25">
        <v>4</v>
      </c>
      <c r="B11" s="25"/>
      <c r="C11" s="25"/>
      <c r="D11" s="25"/>
      <c r="E11" s="25"/>
      <c r="F11" s="25"/>
      <c r="G11" s="18"/>
      <c r="H11" s="25">
        <v>4</v>
      </c>
      <c r="I11" s="25"/>
      <c r="J11" s="25"/>
      <c r="K11" s="25"/>
      <c r="L11" s="25"/>
      <c r="M11" s="25"/>
      <c r="N11" s="18"/>
      <c r="O11" s="25">
        <v>4</v>
      </c>
      <c r="P11" s="25"/>
      <c r="Q11" s="25"/>
      <c r="R11" s="25"/>
      <c r="S11" s="25"/>
      <c r="T11" s="25"/>
      <c r="U11" s="18"/>
      <c r="V11" s="25">
        <v>4</v>
      </c>
      <c r="W11" s="25"/>
      <c r="X11" s="25"/>
      <c r="Y11" s="25"/>
      <c r="Z11" s="25"/>
      <c r="AA11" s="25"/>
    </row>
    <row r="12" spans="1:31" ht="21.75" customHeight="1" x14ac:dyDescent="0.2">
      <c r="A12" s="25">
        <v>5</v>
      </c>
      <c r="B12" s="25"/>
      <c r="C12" s="25"/>
      <c r="D12" s="25"/>
      <c r="E12" s="25"/>
      <c r="F12" s="25"/>
      <c r="G12" s="18"/>
      <c r="H12" s="25">
        <v>5</v>
      </c>
      <c r="I12" s="25"/>
      <c r="J12" s="25"/>
      <c r="K12" s="25"/>
      <c r="L12" s="25"/>
      <c r="M12" s="25"/>
      <c r="N12" s="18"/>
      <c r="O12" s="25">
        <v>5</v>
      </c>
      <c r="P12" s="25"/>
      <c r="Q12" s="25"/>
      <c r="R12" s="25"/>
      <c r="S12" s="25"/>
      <c r="T12" s="25"/>
      <c r="U12" s="18"/>
      <c r="V12" s="25">
        <v>5</v>
      </c>
      <c r="W12" s="25"/>
      <c r="X12" s="25"/>
      <c r="Y12" s="25"/>
      <c r="Z12" s="25"/>
      <c r="AA12" s="25"/>
    </row>
    <row r="13" spans="1:31" ht="21.75" customHeight="1" x14ac:dyDescent="0.2">
      <c r="A13" s="25">
        <v>6</v>
      </c>
      <c r="B13" s="25"/>
      <c r="C13" s="25"/>
      <c r="D13" s="25"/>
      <c r="E13" s="25"/>
      <c r="F13" s="25"/>
      <c r="G13" s="18"/>
      <c r="H13" s="25">
        <v>6</v>
      </c>
      <c r="I13" s="25"/>
      <c r="J13" s="25"/>
      <c r="K13" s="25"/>
      <c r="L13" s="25"/>
      <c r="M13" s="25"/>
      <c r="N13" s="18"/>
      <c r="O13" s="25">
        <v>6</v>
      </c>
      <c r="P13" s="25"/>
      <c r="Q13" s="25"/>
      <c r="R13" s="25"/>
      <c r="S13" s="25"/>
      <c r="T13" s="25"/>
      <c r="U13" s="18"/>
      <c r="V13" s="25">
        <v>6</v>
      </c>
      <c r="W13" s="25"/>
      <c r="X13" s="25"/>
      <c r="Y13" s="25"/>
      <c r="Z13" s="25"/>
      <c r="AA13" s="25"/>
    </row>
    <row r="14" spans="1:31" ht="21.75" customHeight="1" x14ac:dyDescent="0.2">
      <c r="A14" s="181" t="s">
        <v>178</v>
      </c>
      <c r="B14" s="181"/>
      <c r="C14" s="181"/>
      <c r="D14" s="181"/>
      <c r="E14" s="181"/>
      <c r="F14" s="26"/>
      <c r="G14" s="23"/>
      <c r="H14" s="182" t="s">
        <v>178</v>
      </c>
      <c r="I14" s="183"/>
      <c r="J14" s="183"/>
      <c r="K14" s="183"/>
      <c r="L14" s="184"/>
      <c r="M14" s="26"/>
      <c r="N14" s="23"/>
      <c r="O14" s="181" t="s">
        <v>178</v>
      </c>
      <c r="P14" s="181"/>
      <c r="Q14" s="181"/>
      <c r="R14" s="181"/>
      <c r="S14" s="181"/>
      <c r="T14" s="26"/>
      <c r="U14" s="23"/>
      <c r="V14" s="181" t="s">
        <v>178</v>
      </c>
      <c r="W14" s="181"/>
      <c r="X14" s="181"/>
      <c r="Y14" s="181"/>
      <c r="Z14" s="181"/>
      <c r="AA14" s="26"/>
    </row>
    <row r="15" spans="1:31" ht="21.75" customHeight="1" x14ac:dyDescent="0.2">
      <c r="A15" s="187">
        <v>10</v>
      </c>
      <c r="B15" s="187"/>
      <c r="C15" s="187"/>
      <c r="D15" s="187">
        <v>9</v>
      </c>
      <c r="E15" s="187"/>
      <c r="F15" s="187"/>
      <c r="G15" s="23"/>
      <c r="H15" s="188">
        <v>10</v>
      </c>
      <c r="I15" s="189"/>
      <c r="J15" s="190"/>
      <c r="K15" s="188">
        <v>9</v>
      </c>
      <c r="L15" s="189"/>
      <c r="M15" s="190"/>
      <c r="N15" s="23"/>
      <c r="O15" s="187">
        <v>10</v>
      </c>
      <c r="P15" s="187"/>
      <c r="Q15" s="187"/>
      <c r="R15" s="187">
        <v>9</v>
      </c>
      <c r="S15" s="187"/>
      <c r="T15" s="187"/>
      <c r="U15" s="23"/>
      <c r="V15" s="187">
        <v>10</v>
      </c>
      <c r="W15" s="187"/>
      <c r="X15" s="187"/>
      <c r="Y15" s="187">
        <v>9</v>
      </c>
      <c r="Z15" s="187"/>
      <c r="AA15" s="187"/>
    </row>
    <row r="16" spans="1:31" ht="21.75" customHeight="1" x14ac:dyDescent="0.2">
      <c r="A16" s="187"/>
      <c r="B16" s="187"/>
      <c r="C16" s="187"/>
      <c r="D16" s="187"/>
      <c r="E16" s="187"/>
      <c r="F16" s="187"/>
      <c r="G16" s="23"/>
      <c r="H16" s="188"/>
      <c r="I16" s="189"/>
      <c r="J16" s="190"/>
      <c r="K16" s="188"/>
      <c r="L16" s="189"/>
      <c r="M16" s="190"/>
      <c r="N16" s="23"/>
      <c r="O16" s="187"/>
      <c r="P16" s="187"/>
      <c r="Q16" s="187"/>
      <c r="R16" s="187"/>
      <c r="S16" s="187"/>
      <c r="T16" s="187"/>
      <c r="U16" s="23"/>
      <c r="V16" s="187"/>
      <c r="W16" s="187"/>
      <c r="X16" s="187"/>
      <c r="Y16" s="187"/>
      <c r="Z16" s="187"/>
      <c r="AA16" s="187"/>
    </row>
    <row r="17" spans="1:27" ht="21.75" customHeight="1" x14ac:dyDescent="0.2">
      <c r="A17" s="191" t="s">
        <v>144</v>
      </c>
      <c r="B17" s="191"/>
      <c r="C17" s="191"/>
      <c r="D17" s="191" t="s">
        <v>143</v>
      </c>
      <c r="E17" s="191"/>
      <c r="F17" s="191"/>
      <c r="G17" s="23"/>
      <c r="H17" s="192" t="s">
        <v>144</v>
      </c>
      <c r="I17" s="193"/>
      <c r="J17" s="194"/>
      <c r="K17" s="192" t="s">
        <v>143</v>
      </c>
      <c r="L17" s="193"/>
      <c r="M17" s="194"/>
      <c r="N17" s="23"/>
      <c r="O17" s="191" t="s">
        <v>144</v>
      </c>
      <c r="P17" s="191"/>
      <c r="Q17" s="191"/>
      <c r="R17" s="191" t="s">
        <v>143</v>
      </c>
      <c r="S17" s="191"/>
      <c r="T17" s="191"/>
      <c r="U17" s="23"/>
      <c r="V17" s="191" t="s">
        <v>144</v>
      </c>
      <c r="W17" s="191"/>
      <c r="X17" s="191"/>
      <c r="Y17" s="191" t="s">
        <v>143</v>
      </c>
      <c r="Z17" s="191"/>
      <c r="AA17" s="191"/>
    </row>
    <row r="18" spans="1:27" ht="21.75" customHeight="1" x14ac:dyDescent="0.2">
      <c r="A18" s="191"/>
      <c r="B18" s="191"/>
      <c r="C18" s="191"/>
      <c r="D18" s="191"/>
      <c r="E18" s="191"/>
      <c r="F18" s="191"/>
      <c r="G18" s="23"/>
      <c r="H18" s="195"/>
      <c r="I18" s="196"/>
      <c r="J18" s="197"/>
      <c r="K18" s="195"/>
      <c r="L18" s="196"/>
      <c r="M18" s="197"/>
      <c r="N18" s="23"/>
      <c r="O18" s="191"/>
      <c r="P18" s="191"/>
      <c r="Q18" s="191"/>
      <c r="R18" s="191"/>
      <c r="S18" s="191"/>
      <c r="T18" s="191"/>
      <c r="U18" s="23"/>
      <c r="V18" s="191"/>
      <c r="W18" s="191"/>
      <c r="X18" s="191"/>
      <c r="Y18" s="191"/>
      <c r="Z18" s="191"/>
      <c r="AA18" s="191"/>
    </row>
    <row r="19" spans="1:27" ht="21.75" customHeight="1" x14ac:dyDescent="0.2">
      <c r="A19" s="191"/>
      <c r="B19" s="191"/>
      <c r="C19" s="191"/>
      <c r="D19" s="191"/>
      <c r="E19" s="191"/>
      <c r="F19" s="191"/>
      <c r="G19" s="23"/>
      <c r="H19" s="198"/>
      <c r="I19" s="199"/>
      <c r="J19" s="200"/>
      <c r="K19" s="198"/>
      <c r="L19" s="199"/>
      <c r="M19" s="200"/>
      <c r="N19" s="23"/>
      <c r="O19" s="191"/>
      <c r="P19" s="191"/>
      <c r="Q19" s="191"/>
      <c r="R19" s="191"/>
      <c r="S19" s="191"/>
      <c r="T19" s="191"/>
      <c r="U19" s="23"/>
      <c r="V19" s="191"/>
      <c r="W19" s="191"/>
      <c r="X19" s="191"/>
      <c r="Y19" s="191"/>
      <c r="Z19" s="191"/>
      <c r="AA19" s="191"/>
    </row>
    <row r="20" spans="1:27" ht="21.75" customHeight="1" x14ac:dyDescent="0.2"/>
    <row r="21" spans="1:27" ht="21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 t="str">
        <f>Feuil1!D6</f>
        <v>2ème étape Challenge CHAIRMARTIN</v>
      </c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7"/>
    </row>
    <row r="22" spans="1:27" ht="21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</row>
    <row r="23" spans="1:2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</row>
  </sheetData>
  <mergeCells count="79">
    <mergeCell ref="B1:F1"/>
    <mergeCell ref="I1:M1"/>
    <mergeCell ref="P1:T1"/>
    <mergeCell ref="W1:AA1"/>
    <mergeCell ref="B2:F2"/>
    <mergeCell ref="I2:M2"/>
    <mergeCell ref="P2:T2"/>
    <mergeCell ref="W2:AA2"/>
    <mergeCell ref="V3:W3"/>
    <mergeCell ref="X3:AA3"/>
    <mergeCell ref="A4:B4"/>
    <mergeCell ref="H4:I4"/>
    <mergeCell ref="O4:P4"/>
    <mergeCell ref="V4:W4"/>
    <mergeCell ref="A3:B3"/>
    <mergeCell ref="C3:G3"/>
    <mergeCell ref="H3:I3"/>
    <mergeCell ref="J3:N3"/>
    <mergeCell ref="O3:P3"/>
    <mergeCell ref="Q3:U3"/>
    <mergeCell ref="A5:B5"/>
    <mergeCell ref="C5:D5"/>
    <mergeCell ref="E5:F5"/>
    <mergeCell ref="H5:I5"/>
    <mergeCell ref="J5:K5"/>
    <mergeCell ref="Q5:R5"/>
    <mergeCell ref="S5:T5"/>
    <mergeCell ref="V5:W5"/>
    <mergeCell ref="X5:Y5"/>
    <mergeCell ref="Z5:AA5"/>
    <mergeCell ref="E6:E7"/>
    <mergeCell ref="F6:F7"/>
    <mergeCell ref="H6:H7"/>
    <mergeCell ref="I6:K6"/>
    <mergeCell ref="O5:P5"/>
    <mergeCell ref="L5:M5"/>
    <mergeCell ref="V6:V7"/>
    <mergeCell ref="W6:Y6"/>
    <mergeCell ref="Z6:Z7"/>
    <mergeCell ref="AA6:AA7"/>
    <mergeCell ref="A14:E14"/>
    <mergeCell ref="H14:L14"/>
    <mergeCell ref="O14:S14"/>
    <mergeCell ref="V14:Z14"/>
    <mergeCell ref="L6:L7"/>
    <mergeCell ref="M6:M7"/>
    <mergeCell ref="O6:O7"/>
    <mergeCell ref="P6:R6"/>
    <mergeCell ref="S6:S7"/>
    <mergeCell ref="T6:T7"/>
    <mergeCell ref="A6:A7"/>
    <mergeCell ref="B6:D6"/>
    <mergeCell ref="V15:X15"/>
    <mergeCell ref="Y15:AA15"/>
    <mergeCell ref="A16:C16"/>
    <mergeCell ref="D16:F16"/>
    <mergeCell ref="H16:J16"/>
    <mergeCell ref="K16:M16"/>
    <mergeCell ref="O16:Q16"/>
    <mergeCell ref="R16:T16"/>
    <mergeCell ref="V16:X16"/>
    <mergeCell ref="Y16:AA16"/>
    <mergeCell ref="A15:C15"/>
    <mergeCell ref="D15:F15"/>
    <mergeCell ref="H15:J15"/>
    <mergeCell ref="K15:M15"/>
    <mergeCell ref="O15:Q15"/>
    <mergeCell ref="R15:T15"/>
    <mergeCell ref="V17:X19"/>
    <mergeCell ref="Y17:AA19"/>
    <mergeCell ref="A21:N22"/>
    <mergeCell ref="O21:AA22"/>
    <mergeCell ref="A23:AA23"/>
    <mergeCell ref="A17:C19"/>
    <mergeCell ref="D17:F19"/>
    <mergeCell ref="H17:J19"/>
    <mergeCell ref="K17:M19"/>
    <mergeCell ref="O17:Q19"/>
    <mergeCell ref="R17:T19"/>
  </mergeCells>
  <pageMargins left="0.25" right="0.25" top="0.75" bottom="0.75" header="0.3" footer="0.3"/>
  <pageSetup paperSize="9" orientation="landscape" r:id="rId1"/>
  <drawing r:id="rId2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DF59B-994A-4530-9B8F-AB9CFD21D1D9}">
  <sheetPr codeName="Feuil117"/>
  <dimension ref="A1:AE23"/>
  <sheetViews>
    <sheetView workbookViewId="0">
      <selection activeCell="A21" sqref="A21:AA23"/>
    </sheetView>
  </sheetViews>
  <sheetFormatPr baseColWidth="10" defaultRowHeight="12.75" x14ac:dyDescent="0.2"/>
  <cols>
    <col min="1" max="1" width="4.5703125" style="1" customWidth="1"/>
    <col min="2" max="6" width="5.85546875" style="1" customWidth="1"/>
    <col min="7" max="7" width="2.140625" style="1" customWidth="1"/>
    <col min="8" max="8" width="4.5703125" style="1" customWidth="1"/>
    <col min="9" max="13" width="5.85546875" style="1" customWidth="1"/>
    <col min="14" max="14" width="2.140625" style="1" customWidth="1"/>
    <col min="15" max="15" width="4.5703125" style="1" customWidth="1"/>
    <col min="16" max="20" width="5.85546875" style="1" customWidth="1"/>
    <col min="21" max="21" width="2.140625" style="1" customWidth="1"/>
    <col min="22" max="22" width="4.5703125" style="1" customWidth="1"/>
    <col min="23" max="27" width="5.85546875" style="1" customWidth="1"/>
    <col min="28" max="30" width="11.42578125" style="1"/>
    <col min="31" max="31" width="21.85546875" style="1" customWidth="1"/>
    <col min="32" max="16384" width="11.42578125" style="1"/>
  </cols>
  <sheetData>
    <row r="1" spans="1:31" ht="21.75" customHeight="1" x14ac:dyDescent="0.2">
      <c r="A1" s="101" t="s">
        <v>130</v>
      </c>
      <c r="B1" s="170" t="e">
        <f>VLOOKUP(C4,Liste!B:K,2,FALSE)</f>
        <v>#N/A</v>
      </c>
      <c r="C1" s="170"/>
      <c r="D1" s="170"/>
      <c r="E1" s="170"/>
      <c r="F1" s="170"/>
      <c r="G1" s="18"/>
      <c r="H1" s="101" t="s">
        <v>130</v>
      </c>
      <c r="I1" s="170" t="e">
        <f>VLOOKUP(J4,Liste!B:C,2,FALSE)</f>
        <v>#N/A</v>
      </c>
      <c r="J1" s="170"/>
      <c r="K1" s="170"/>
      <c r="L1" s="170"/>
      <c r="M1" s="170"/>
      <c r="N1" s="19"/>
      <c r="O1" s="101" t="s">
        <v>130</v>
      </c>
      <c r="P1" s="170" t="e">
        <f>VLOOKUP(Q4,Liste!B:C,2,FALSE)</f>
        <v>#N/A</v>
      </c>
      <c r="Q1" s="170"/>
      <c r="R1" s="170"/>
      <c r="S1" s="170"/>
      <c r="T1" s="170"/>
      <c r="U1" s="19"/>
      <c r="V1" s="101" t="s">
        <v>130</v>
      </c>
      <c r="W1" s="170" t="e">
        <f>VLOOKUP(X4,Liste!B:C,2,FALSE)</f>
        <v>#N/A</v>
      </c>
      <c r="X1" s="170"/>
      <c r="Y1" s="170"/>
      <c r="Z1" s="170"/>
      <c r="AA1" s="170"/>
    </row>
    <row r="2" spans="1:31" ht="21.75" customHeight="1" x14ac:dyDescent="0.2">
      <c r="A2" s="101" t="s">
        <v>30</v>
      </c>
      <c r="B2" s="170" t="e">
        <f>VLOOKUP(C4,Liste!B:D,3,FALSE)</f>
        <v>#N/A</v>
      </c>
      <c r="C2" s="170"/>
      <c r="D2" s="170"/>
      <c r="E2" s="170"/>
      <c r="F2" s="170"/>
      <c r="G2" s="18"/>
      <c r="H2" s="101" t="s">
        <v>30</v>
      </c>
      <c r="I2" s="170" t="e">
        <f>VLOOKUP(J4,Liste!B:D,3,FALSE)</f>
        <v>#N/A</v>
      </c>
      <c r="J2" s="170"/>
      <c r="K2" s="170"/>
      <c r="L2" s="170"/>
      <c r="M2" s="170"/>
      <c r="N2" s="19"/>
      <c r="O2" s="101" t="s">
        <v>30</v>
      </c>
      <c r="P2" s="170" t="e">
        <f>VLOOKUP(Q4,Liste!B:D,3,FALSE)</f>
        <v>#N/A</v>
      </c>
      <c r="Q2" s="170"/>
      <c r="R2" s="170"/>
      <c r="S2" s="170"/>
      <c r="T2" s="170"/>
      <c r="U2" s="19"/>
      <c r="V2" s="101" t="s">
        <v>30</v>
      </c>
      <c r="W2" s="170" t="e">
        <f>VLOOKUP(X4,Liste!B:D,3,FALSE)</f>
        <v>#N/A</v>
      </c>
      <c r="X2" s="170"/>
      <c r="Y2" s="170"/>
      <c r="Z2" s="170"/>
      <c r="AA2" s="170"/>
    </row>
    <row r="3" spans="1:31" ht="21.75" customHeight="1" x14ac:dyDescent="0.2">
      <c r="A3" s="171" t="s">
        <v>131</v>
      </c>
      <c r="B3" s="171"/>
      <c r="C3" s="170" t="e">
        <f>VLOOKUP(C4,Liste!B:K,5,FALSE)</f>
        <v>#N/A</v>
      </c>
      <c r="D3" s="170"/>
      <c r="E3" s="170"/>
      <c r="F3" s="170"/>
      <c r="G3" s="170"/>
      <c r="H3" s="171" t="s">
        <v>131</v>
      </c>
      <c r="I3" s="171"/>
      <c r="J3" s="170" t="e">
        <f>VLOOKUP(J4,Liste!B:K,5,FALSE)</f>
        <v>#N/A</v>
      </c>
      <c r="K3" s="170"/>
      <c r="L3" s="170"/>
      <c r="M3" s="170"/>
      <c r="N3" s="170"/>
      <c r="O3" s="171" t="s">
        <v>131</v>
      </c>
      <c r="P3" s="171"/>
      <c r="Q3" s="170" t="e">
        <f>VLOOKUP(Q4,Liste!B:F,5,FALSE)</f>
        <v>#N/A</v>
      </c>
      <c r="R3" s="170"/>
      <c r="S3" s="170"/>
      <c r="T3" s="170"/>
      <c r="U3" s="170"/>
      <c r="V3" s="171" t="s">
        <v>131</v>
      </c>
      <c r="W3" s="171"/>
      <c r="X3" s="170" t="e">
        <f>VLOOKUP(X4,Liste!B:F,5,FALSE)</f>
        <v>#N/A</v>
      </c>
      <c r="Y3" s="170"/>
      <c r="Z3" s="170"/>
      <c r="AA3" s="170"/>
      <c r="AB3" s="20"/>
    </row>
    <row r="4" spans="1:31" ht="21.75" customHeight="1" x14ac:dyDescent="0.2">
      <c r="A4" s="171" t="s">
        <v>132</v>
      </c>
      <c r="B4" s="171"/>
      <c r="C4" s="21" t="str">
        <f>Feuil1!H11</f>
        <v>7A</v>
      </c>
      <c r="D4" s="18"/>
      <c r="E4" s="18"/>
      <c r="F4" s="18"/>
      <c r="G4" s="18"/>
      <c r="H4" s="171" t="s">
        <v>132</v>
      </c>
      <c r="I4" s="171"/>
      <c r="J4" s="21" t="str">
        <f>Feuil1!H12</f>
        <v>7B</v>
      </c>
      <c r="K4" s="18"/>
      <c r="L4" s="18"/>
      <c r="M4" s="18"/>
      <c r="N4" s="18"/>
      <c r="O4" s="171" t="s">
        <v>132</v>
      </c>
      <c r="P4" s="171"/>
      <c r="Q4" s="21" t="str">
        <f>Feuil1!H13</f>
        <v>7C</v>
      </c>
      <c r="R4" s="18"/>
      <c r="S4" s="18"/>
      <c r="T4" s="18"/>
      <c r="U4" s="18"/>
      <c r="V4" s="171" t="s">
        <v>132</v>
      </c>
      <c r="W4" s="171"/>
      <c r="X4" s="21" t="str">
        <f>Feuil1!H14</f>
        <v>7D</v>
      </c>
      <c r="Y4" s="18"/>
      <c r="Z4" s="18"/>
      <c r="AA4" s="18"/>
      <c r="AE4" s="22"/>
    </row>
    <row r="5" spans="1:31" ht="21.75" customHeight="1" x14ac:dyDescent="0.2">
      <c r="A5" s="172" t="str">
        <f>Feuil1!D4</f>
        <v>2ème Tir</v>
      </c>
      <c r="B5" s="172"/>
      <c r="C5" s="163" t="s">
        <v>175</v>
      </c>
      <c r="D5" s="163"/>
      <c r="E5" s="173" t="e">
        <f>VLOOKUP(C4,Liste!B:K,4,FALSE)</f>
        <v>#N/A</v>
      </c>
      <c r="F5" s="173"/>
      <c r="G5" s="23"/>
      <c r="H5" s="172" t="str">
        <f>Feuil1!D4</f>
        <v>2ème Tir</v>
      </c>
      <c r="I5" s="172"/>
      <c r="J5" s="163" t="s">
        <v>175</v>
      </c>
      <c r="K5" s="163"/>
      <c r="L5" s="173" t="e">
        <f>VLOOKUP(J4,Liste!B:K,4,FALSE)</f>
        <v>#N/A</v>
      </c>
      <c r="M5" s="173"/>
      <c r="N5" s="23"/>
      <c r="O5" s="172" t="str">
        <f>Feuil1!D4</f>
        <v>2ème Tir</v>
      </c>
      <c r="P5" s="172"/>
      <c r="Q5" s="163" t="s">
        <v>175</v>
      </c>
      <c r="R5" s="163"/>
      <c r="S5" s="173" t="e">
        <f>VLOOKUP(Q4,Liste!B:E,4,FALSE)</f>
        <v>#N/A</v>
      </c>
      <c r="T5" s="173"/>
      <c r="U5" s="23"/>
      <c r="V5" s="172" t="str">
        <f>Feuil1!D4</f>
        <v>2ème Tir</v>
      </c>
      <c r="W5" s="172"/>
      <c r="X5" s="163" t="s">
        <v>175</v>
      </c>
      <c r="Y5" s="163"/>
      <c r="Z5" s="173" t="e">
        <f>VLOOKUP(X4,Liste!B:E,4,FALSE)</f>
        <v>#N/A</v>
      </c>
      <c r="AA5" s="173"/>
    </row>
    <row r="6" spans="1:31" ht="21.75" customHeight="1" x14ac:dyDescent="0.2">
      <c r="A6" s="180" t="s">
        <v>176</v>
      </c>
      <c r="B6" s="174" t="s">
        <v>177</v>
      </c>
      <c r="C6" s="174"/>
      <c r="D6" s="174"/>
      <c r="E6" s="174" t="s">
        <v>138</v>
      </c>
      <c r="F6" s="174" t="s">
        <v>139</v>
      </c>
      <c r="G6" s="18"/>
      <c r="H6" s="175" t="str">
        <f>A6</f>
        <v>N°</v>
      </c>
      <c r="I6" s="177" t="str">
        <f>B6</f>
        <v>Points par flèches</v>
      </c>
      <c r="J6" s="178"/>
      <c r="K6" s="179"/>
      <c r="L6" s="185" t="s">
        <v>138</v>
      </c>
      <c r="M6" s="185" t="s">
        <v>139</v>
      </c>
      <c r="N6" s="18"/>
      <c r="O6" s="180" t="s">
        <v>176</v>
      </c>
      <c r="P6" s="174" t="s">
        <v>177</v>
      </c>
      <c r="Q6" s="174"/>
      <c r="R6" s="174"/>
      <c r="S6" s="174" t="s">
        <v>138</v>
      </c>
      <c r="T6" s="174" t="s">
        <v>139</v>
      </c>
      <c r="U6" s="18"/>
      <c r="V6" s="180" t="str">
        <f>O6</f>
        <v>N°</v>
      </c>
      <c r="W6" s="174" t="str">
        <f>P6</f>
        <v>Points par flèches</v>
      </c>
      <c r="X6" s="174"/>
      <c r="Y6" s="174"/>
      <c r="Z6" s="174" t="s">
        <v>138</v>
      </c>
      <c r="AA6" s="174" t="s">
        <v>139</v>
      </c>
    </row>
    <row r="7" spans="1:31" ht="21.75" customHeight="1" x14ac:dyDescent="0.2">
      <c r="A7" s="180"/>
      <c r="B7" s="102">
        <v>1</v>
      </c>
      <c r="C7" s="102">
        <v>2</v>
      </c>
      <c r="D7" s="102">
        <v>3</v>
      </c>
      <c r="E7" s="174"/>
      <c r="F7" s="174"/>
      <c r="G7" s="18"/>
      <c r="H7" s="176"/>
      <c r="I7" s="102">
        <v>1</v>
      </c>
      <c r="J7" s="102">
        <v>2</v>
      </c>
      <c r="K7" s="102">
        <v>3</v>
      </c>
      <c r="L7" s="186"/>
      <c r="M7" s="186"/>
      <c r="N7" s="18"/>
      <c r="O7" s="180"/>
      <c r="P7" s="102">
        <v>1</v>
      </c>
      <c r="Q7" s="102">
        <v>2</v>
      </c>
      <c r="R7" s="102">
        <v>3</v>
      </c>
      <c r="S7" s="174"/>
      <c r="T7" s="174"/>
      <c r="U7" s="18"/>
      <c r="V7" s="180"/>
      <c r="W7" s="102">
        <v>1</v>
      </c>
      <c r="X7" s="102">
        <v>2</v>
      </c>
      <c r="Y7" s="102">
        <v>3</v>
      </c>
      <c r="Z7" s="174"/>
      <c r="AA7" s="174"/>
    </row>
    <row r="8" spans="1:31" ht="21.75" customHeight="1" x14ac:dyDescent="0.2">
      <c r="A8" s="25">
        <v>1</v>
      </c>
      <c r="B8" s="25"/>
      <c r="C8" s="25"/>
      <c r="D8" s="25"/>
      <c r="E8" s="25"/>
      <c r="F8" s="25"/>
      <c r="G8" s="18"/>
      <c r="H8" s="25">
        <v>1</v>
      </c>
      <c r="I8" s="25"/>
      <c r="J8" s="25"/>
      <c r="K8" s="25"/>
      <c r="L8" s="25"/>
      <c r="M8" s="25"/>
      <c r="N8" s="18"/>
      <c r="O8" s="25">
        <v>1</v>
      </c>
      <c r="P8" s="25"/>
      <c r="Q8" s="25"/>
      <c r="R8" s="25"/>
      <c r="S8" s="25"/>
      <c r="T8" s="25"/>
      <c r="U8" s="18"/>
      <c r="V8" s="25">
        <v>1</v>
      </c>
      <c r="W8" s="25"/>
      <c r="X8" s="25"/>
      <c r="Y8" s="25"/>
      <c r="Z8" s="25"/>
      <c r="AA8" s="25"/>
    </row>
    <row r="9" spans="1:31" ht="21.75" customHeight="1" x14ac:dyDescent="0.3">
      <c r="A9" s="25">
        <v>2</v>
      </c>
      <c r="B9" s="25"/>
      <c r="C9" s="25"/>
      <c r="D9" s="25"/>
      <c r="E9" s="25"/>
      <c r="F9" s="25"/>
      <c r="G9" s="18"/>
      <c r="H9" s="25">
        <v>2</v>
      </c>
      <c r="I9" s="25"/>
      <c r="J9" s="25"/>
      <c r="K9" s="25"/>
      <c r="L9" s="25"/>
      <c r="M9" s="25"/>
      <c r="N9" s="18"/>
      <c r="O9" s="25">
        <v>2</v>
      </c>
      <c r="P9" s="25"/>
      <c r="Q9" s="25"/>
      <c r="R9" s="25"/>
      <c r="S9" s="25"/>
      <c r="T9" s="25"/>
      <c r="U9" s="18"/>
      <c r="V9" s="25">
        <v>2</v>
      </c>
      <c r="W9" s="25"/>
      <c r="X9" s="25"/>
      <c r="Y9" s="25"/>
      <c r="Z9" s="25"/>
      <c r="AA9" s="25"/>
      <c r="AE9" s="9"/>
    </row>
    <row r="10" spans="1:31" ht="21.75" customHeight="1" x14ac:dyDescent="0.2">
      <c r="A10" s="25">
        <v>3</v>
      </c>
      <c r="B10" s="25"/>
      <c r="C10" s="25"/>
      <c r="D10" s="25"/>
      <c r="E10" s="25"/>
      <c r="F10" s="25"/>
      <c r="G10" s="18"/>
      <c r="H10" s="25">
        <v>3</v>
      </c>
      <c r="I10" s="25"/>
      <c r="J10" s="25"/>
      <c r="K10" s="25"/>
      <c r="L10" s="25"/>
      <c r="M10" s="25"/>
      <c r="N10" s="18"/>
      <c r="O10" s="25">
        <v>3</v>
      </c>
      <c r="P10" s="25"/>
      <c r="Q10" s="25"/>
      <c r="R10" s="25"/>
      <c r="S10" s="25"/>
      <c r="T10" s="25"/>
      <c r="U10" s="18"/>
      <c r="V10" s="25">
        <v>3</v>
      </c>
      <c r="W10" s="25"/>
      <c r="X10" s="25"/>
      <c r="Y10" s="25"/>
      <c r="Z10" s="25"/>
      <c r="AA10" s="25"/>
    </row>
    <row r="11" spans="1:31" ht="21.75" customHeight="1" x14ac:dyDescent="0.2">
      <c r="A11" s="25">
        <v>4</v>
      </c>
      <c r="B11" s="25"/>
      <c r="C11" s="25"/>
      <c r="D11" s="25"/>
      <c r="E11" s="25"/>
      <c r="F11" s="25"/>
      <c r="G11" s="18"/>
      <c r="H11" s="25">
        <v>4</v>
      </c>
      <c r="I11" s="25"/>
      <c r="J11" s="25"/>
      <c r="K11" s="25"/>
      <c r="L11" s="25"/>
      <c r="M11" s="25"/>
      <c r="N11" s="18"/>
      <c r="O11" s="25">
        <v>4</v>
      </c>
      <c r="P11" s="25"/>
      <c r="Q11" s="25"/>
      <c r="R11" s="25"/>
      <c r="S11" s="25"/>
      <c r="T11" s="25"/>
      <c r="U11" s="18"/>
      <c r="V11" s="25">
        <v>4</v>
      </c>
      <c r="W11" s="25"/>
      <c r="X11" s="25"/>
      <c r="Y11" s="25"/>
      <c r="Z11" s="25"/>
      <c r="AA11" s="25"/>
    </row>
    <row r="12" spans="1:31" ht="21.75" customHeight="1" x14ac:dyDescent="0.2">
      <c r="A12" s="25">
        <v>5</v>
      </c>
      <c r="B12" s="25"/>
      <c r="C12" s="25"/>
      <c r="D12" s="25"/>
      <c r="E12" s="25"/>
      <c r="F12" s="25"/>
      <c r="G12" s="18"/>
      <c r="H12" s="25">
        <v>5</v>
      </c>
      <c r="I12" s="25"/>
      <c r="J12" s="25"/>
      <c r="K12" s="25"/>
      <c r="L12" s="25"/>
      <c r="M12" s="25"/>
      <c r="N12" s="18"/>
      <c r="O12" s="25">
        <v>5</v>
      </c>
      <c r="P12" s="25"/>
      <c r="Q12" s="25"/>
      <c r="R12" s="25"/>
      <c r="S12" s="25"/>
      <c r="T12" s="25"/>
      <c r="U12" s="18"/>
      <c r="V12" s="25">
        <v>5</v>
      </c>
      <c r="W12" s="25"/>
      <c r="X12" s="25"/>
      <c r="Y12" s="25"/>
      <c r="Z12" s="25"/>
      <c r="AA12" s="25"/>
    </row>
    <row r="13" spans="1:31" ht="21.75" customHeight="1" x14ac:dyDescent="0.2">
      <c r="A13" s="25">
        <v>6</v>
      </c>
      <c r="B13" s="25"/>
      <c r="C13" s="25"/>
      <c r="D13" s="25"/>
      <c r="E13" s="25"/>
      <c r="F13" s="25"/>
      <c r="G13" s="18"/>
      <c r="H13" s="25">
        <v>6</v>
      </c>
      <c r="I13" s="25"/>
      <c r="J13" s="25"/>
      <c r="K13" s="25"/>
      <c r="L13" s="25"/>
      <c r="M13" s="25"/>
      <c r="N13" s="18"/>
      <c r="O13" s="25">
        <v>6</v>
      </c>
      <c r="P13" s="25"/>
      <c r="Q13" s="25"/>
      <c r="R13" s="25"/>
      <c r="S13" s="25"/>
      <c r="T13" s="25"/>
      <c r="U13" s="18"/>
      <c r="V13" s="25">
        <v>6</v>
      </c>
      <c r="W13" s="25"/>
      <c r="X13" s="25"/>
      <c r="Y13" s="25"/>
      <c r="Z13" s="25"/>
      <c r="AA13" s="25"/>
    </row>
    <row r="14" spans="1:31" ht="21.75" customHeight="1" x14ac:dyDescent="0.2">
      <c r="A14" s="181" t="s">
        <v>178</v>
      </c>
      <c r="B14" s="181"/>
      <c r="C14" s="181"/>
      <c r="D14" s="181"/>
      <c r="E14" s="181"/>
      <c r="F14" s="26"/>
      <c r="G14" s="23"/>
      <c r="H14" s="182" t="s">
        <v>178</v>
      </c>
      <c r="I14" s="183"/>
      <c r="J14" s="183"/>
      <c r="K14" s="183"/>
      <c r="L14" s="184"/>
      <c r="M14" s="26"/>
      <c r="N14" s="23"/>
      <c r="O14" s="181" t="s">
        <v>178</v>
      </c>
      <c r="P14" s="181"/>
      <c r="Q14" s="181"/>
      <c r="R14" s="181"/>
      <c r="S14" s="181"/>
      <c r="T14" s="26"/>
      <c r="U14" s="23"/>
      <c r="V14" s="181" t="s">
        <v>178</v>
      </c>
      <c r="W14" s="181"/>
      <c r="X14" s="181"/>
      <c r="Y14" s="181"/>
      <c r="Z14" s="181"/>
      <c r="AA14" s="26"/>
    </row>
    <row r="15" spans="1:31" ht="21.75" customHeight="1" x14ac:dyDescent="0.2">
      <c r="A15" s="187">
        <v>10</v>
      </c>
      <c r="B15" s="187"/>
      <c r="C15" s="187"/>
      <c r="D15" s="187">
        <v>9</v>
      </c>
      <c r="E15" s="187"/>
      <c r="F15" s="187"/>
      <c r="G15" s="23"/>
      <c r="H15" s="188">
        <v>10</v>
      </c>
      <c r="I15" s="189"/>
      <c r="J15" s="190"/>
      <c r="K15" s="188">
        <v>9</v>
      </c>
      <c r="L15" s="189"/>
      <c r="M15" s="190"/>
      <c r="N15" s="23"/>
      <c r="O15" s="187">
        <v>10</v>
      </c>
      <c r="P15" s="187"/>
      <c r="Q15" s="187"/>
      <c r="R15" s="187">
        <v>9</v>
      </c>
      <c r="S15" s="187"/>
      <c r="T15" s="187"/>
      <c r="U15" s="23"/>
      <c r="V15" s="187">
        <v>10</v>
      </c>
      <c r="W15" s="187"/>
      <c r="X15" s="187"/>
      <c r="Y15" s="187">
        <v>9</v>
      </c>
      <c r="Z15" s="187"/>
      <c r="AA15" s="187"/>
    </row>
    <row r="16" spans="1:31" ht="21.75" customHeight="1" x14ac:dyDescent="0.2">
      <c r="A16" s="187"/>
      <c r="B16" s="187"/>
      <c r="C16" s="187"/>
      <c r="D16" s="187"/>
      <c r="E16" s="187"/>
      <c r="F16" s="187"/>
      <c r="G16" s="23"/>
      <c r="H16" s="188"/>
      <c r="I16" s="189"/>
      <c r="J16" s="190"/>
      <c r="K16" s="188"/>
      <c r="L16" s="189"/>
      <c r="M16" s="190"/>
      <c r="N16" s="23"/>
      <c r="O16" s="187"/>
      <c r="P16" s="187"/>
      <c r="Q16" s="187"/>
      <c r="R16" s="187"/>
      <c r="S16" s="187"/>
      <c r="T16" s="187"/>
      <c r="U16" s="23"/>
      <c r="V16" s="187"/>
      <c r="W16" s="187"/>
      <c r="X16" s="187"/>
      <c r="Y16" s="187"/>
      <c r="Z16" s="187"/>
      <c r="AA16" s="187"/>
    </row>
    <row r="17" spans="1:27" ht="21.75" customHeight="1" x14ac:dyDescent="0.2">
      <c r="A17" s="191" t="s">
        <v>144</v>
      </c>
      <c r="B17" s="191"/>
      <c r="C17" s="191"/>
      <c r="D17" s="191" t="s">
        <v>143</v>
      </c>
      <c r="E17" s="191"/>
      <c r="F17" s="191"/>
      <c r="G17" s="23"/>
      <c r="H17" s="192" t="s">
        <v>144</v>
      </c>
      <c r="I17" s="193"/>
      <c r="J17" s="194"/>
      <c r="K17" s="192" t="s">
        <v>143</v>
      </c>
      <c r="L17" s="193"/>
      <c r="M17" s="194"/>
      <c r="N17" s="23"/>
      <c r="O17" s="191" t="s">
        <v>144</v>
      </c>
      <c r="P17" s="191"/>
      <c r="Q17" s="191"/>
      <c r="R17" s="191" t="s">
        <v>143</v>
      </c>
      <c r="S17" s="191"/>
      <c r="T17" s="191"/>
      <c r="U17" s="23"/>
      <c r="V17" s="191" t="s">
        <v>144</v>
      </c>
      <c r="W17" s="191"/>
      <c r="X17" s="191"/>
      <c r="Y17" s="191" t="s">
        <v>143</v>
      </c>
      <c r="Z17" s="191"/>
      <c r="AA17" s="191"/>
    </row>
    <row r="18" spans="1:27" ht="21.75" customHeight="1" x14ac:dyDescent="0.2">
      <c r="A18" s="191"/>
      <c r="B18" s="191"/>
      <c r="C18" s="191"/>
      <c r="D18" s="191"/>
      <c r="E18" s="191"/>
      <c r="F18" s="191"/>
      <c r="G18" s="23"/>
      <c r="H18" s="195"/>
      <c r="I18" s="196"/>
      <c r="J18" s="197"/>
      <c r="K18" s="195"/>
      <c r="L18" s="196"/>
      <c r="M18" s="197"/>
      <c r="N18" s="23"/>
      <c r="O18" s="191"/>
      <c r="P18" s="191"/>
      <c r="Q18" s="191"/>
      <c r="R18" s="191"/>
      <c r="S18" s="191"/>
      <c r="T18" s="191"/>
      <c r="U18" s="23"/>
      <c r="V18" s="191"/>
      <c r="W18" s="191"/>
      <c r="X18" s="191"/>
      <c r="Y18" s="191"/>
      <c r="Z18" s="191"/>
      <c r="AA18" s="191"/>
    </row>
    <row r="19" spans="1:27" ht="21.75" customHeight="1" x14ac:dyDescent="0.2">
      <c r="A19" s="191"/>
      <c r="B19" s="191"/>
      <c r="C19" s="191"/>
      <c r="D19" s="191"/>
      <c r="E19" s="191"/>
      <c r="F19" s="191"/>
      <c r="G19" s="23"/>
      <c r="H19" s="198"/>
      <c r="I19" s="199"/>
      <c r="J19" s="200"/>
      <c r="K19" s="198"/>
      <c r="L19" s="199"/>
      <c r="M19" s="200"/>
      <c r="N19" s="23"/>
      <c r="O19" s="191"/>
      <c r="P19" s="191"/>
      <c r="Q19" s="191"/>
      <c r="R19" s="191"/>
      <c r="S19" s="191"/>
      <c r="T19" s="191"/>
      <c r="U19" s="23"/>
      <c r="V19" s="191"/>
      <c r="W19" s="191"/>
      <c r="X19" s="191"/>
      <c r="Y19" s="191"/>
      <c r="Z19" s="191"/>
      <c r="AA19" s="191"/>
    </row>
    <row r="20" spans="1:27" ht="21.75" customHeight="1" x14ac:dyDescent="0.2"/>
    <row r="21" spans="1:27" ht="21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 t="str">
        <f>Feuil1!D6</f>
        <v>2ème étape Challenge CHAIRMARTIN</v>
      </c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7"/>
    </row>
    <row r="22" spans="1:27" ht="21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</row>
    <row r="23" spans="1:2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</row>
  </sheetData>
  <mergeCells count="79">
    <mergeCell ref="B1:F1"/>
    <mergeCell ref="I1:M1"/>
    <mergeCell ref="P1:T1"/>
    <mergeCell ref="W1:AA1"/>
    <mergeCell ref="B2:F2"/>
    <mergeCell ref="I2:M2"/>
    <mergeCell ref="P2:T2"/>
    <mergeCell ref="W2:AA2"/>
    <mergeCell ref="V3:W3"/>
    <mergeCell ref="X3:AA3"/>
    <mergeCell ref="A4:B4"/>
    <mergeCell ref="H4:I4"/>
    <mergeCell ref="O4:P4"/>
    <mergeCell ref="V4:W4"/>
    <mergeCell ref="A3:B3"/>
    <mergeCell ref="C3:G3"/>
    <mergeCell ref="H3:I3"/>
    <mergeCell ref="J3:N3"/>
    <mergeCell ref="O3:P3"/>
    <mergeCell ref="Q3:U3"/>
    <mergeCell ref="A5:B5"/>
    <mergeCell ref="C5:D5"/>
    <mergeCell ref="E5:F5"/>
    <mergeCell ref="H5:I5"/>
    <mergeCell ref="J5:K5"/>
    <mergeCell ref="Q5:R5"/>
    <mergeCell ref="S5:T5"/>
    <mergeCell ref="V5:W5"/>
    <mergeCell ref="X5:Y5"/>
    <mergeCell ref="Z5:AA5"/>
    <mergeCell ref="E6:E7"/>
    <mergeCell ref="F6:F7"/>
    <mergeCell ref="H6:H7"/>
    <mergeCell ref="I6:K6"/>
    <mergeCell ref="O5:P5"/>
    <mergeCell ref="L5:M5"/>
    <mergeCell ref="V6:V7"/>
    <mergeCell ref="W6:Y6"/>
    <mergeCell ref="Z6:Z7"/>
    <mergeCell ref="AA6:AA7"/>
    <mergeCell ref="A14:E14"/>
    <mergeCell ref="H14:L14"/>
    <mergeCell ref="O14:S14"/>
    <mergeCell ref="V14:Z14"/>
    <mergeCell ref="L6:L7"/>
    <mergeCell ref="M6:M7"/>
    <mergeCell ref="O6:O7"/>
    <mergeCell ref="P6:R6"/>
    <mergeCell ref="S6:S7"/>
    <mergeCell ref="T6:T7"/>
    <mergeCell ref="A6:A7"/>
    <mergeCell ref="B6:D6"/>
    <mergeCell ref="V15:X15"/>
    <mergeCell ref="Y15:AA15"/>
    <mergeCell ref="A16:C16"/>
    <mergeCell ref="D16:F16"/>
    <mergeCell ref="H16:J16"/>
    <mergeCell ref="K16:M16"/>
    <mergeCell ref="O16:Q16"/>
    <mergeCell ref="R16:T16"/>
    <mergeCell ref="V16:X16"/>
    <mergeCell ref="Y16:AA16"/>
    <mergeCell ref="A15:C15"/>
    <mergeCell ref="D15:F15"/>
    <mergeCell ref="H15:J15"/>
    <mergeCell ref="K15:M15"/>
    <mergeCell ref="O15:Q15"/>
    <mergeCell ref="R15:T15"/>
    <mergeCell ref="V17:X19"/>
    <mergeCell ref="Y17:AA19"/>
    <mergeCell ref="A21:N22"/>
    <mergeCell ref="O21:AA22"/>
    <mergeCell ref="A23:AA23"/>
    <mergeCell ref="A17:C19"/>
    <mergeCell ref="D17:F19"/>
    <mergeCell ref="H17:J19"/>
    <mergeCell ref="K17:M19"/>
    <mergeCell ref="O17:Q19"/>
    <mergeCell ref="R17:T19"/>
  </mergeCells>
  <pageMargins left="0.25" right="0.25" top="0.75" bottom="0.75" header="0.3" footer="0.3"/>
  <pageSetup paperSize="9" orientation="landscape" r:id="rId1"/>
  <drawing r:id="rId2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1BB2F-46C7-414C-AF9C-11358DBB9A30}">
  <sheetPr codeName="Feuil118"/>
  <dimension ref="A1:AE23"/>
  <sheetViews>
    <sheetView workbookViewId="0">
      <selection activeCell="A21" sqref="A21:AA23"/>
    </sheetView>
  </sheetViews>
  <sheetFormatPr baseColWidth="10" defaultRowHeight="12.75" x14ac:dyDescent="0.2"/>
  <cols>
    <col min="1" max="1" width="4.5703125" style="1" customWidth="1"/>
    <col min="2" max="6" width="5.85546875" style="1" customWidth="1"/>
    <col min="7" max="7" width="2.140625" style="1" customWidth="1"/>
    <col min="8" max="8" width="4.5703125" style="1" customWidth="1"/>
    <col min="9" max="13" width="5.85546875" style="1" customWidth="1"/>
    <col min="14" max="14" width="2.140625" style="1" customWidth="1"/>
    <col min="15" max="15" width="4.5703125" style="1" customWidth="1"/>
    <col min="16" max="20" width="5.85546875" style="1" customWidth="1"/>
    <col min="21" max="21" width="2.140625" style="1" customWidth="1"/>
    <col min="22" max="22" width="4.5703125" style="1" customWidth="1"/>
    <col min="23" max="27" width="5.85546875" style="1" customWidth="1"/>
    <col min="28" max="30" width="11.42578125" style="1"/>
    <col min="31" max="31" width="21.85546875" style="1" customWidth="1"/>
    <col min="32" max="16384" width="11.42578125" style="1"/>
  </cols>
  <sheetData>
    <row r="1" spans="1:31" ht="21.75" customHeight="1" x14ac:dyDescent="0.2">
      <c r="A1" s="101" t="s">
        <v>130</v>
      </c>
      <c r="B1" s="170" t="e">
        <f>VLOOKUP(C4,Liste!B:K,2,FALSE)</f>
        <v>#N/A</v>
      </c>
      <c r="C1" s="170"/>
      <c r="D1" s="170"/>
      <c r="E1" s="170"/>
      <c r="F1" s="170"/>
      <c r="G1" s="18"/>
      <c r="H1" s="101" t="s">
        <v>130</v>
      </c>
      <c r="I1" s="170" t="e">
        <f>VLOOKUP(J4,Liste!B:C,2,FALSE)</f>
        <v>#N/A</v>
      </c>
      <c r="J1" s="170"/>
      <c r="K1" s="170"/>
      <c r="L1" s="170"/>
      <c r="M1" s="170"/>
      <c r="N1" s="19"/>
      <c r="O1" s="101" t="s">
        <v>130</v>
      </c>
      <c r="P1" s="170" t="e">
        <f>VLOOKUP(Q4,Liste!B:C,2,FALSE)</f>
        <v>#N/A</v>
      </c>
      <c r="Q1" s="170"/>
      <c r="R1" s="170"/>
      <c r="S1" s="170"/>
      <c r="T1" s="170"/>
      <c r="U1" s="19"/>
      <c r="V1" s="101" t="s">
        <v>130</v>
      </c>
      <c r="W1" s="170" t="e">
        <f>VLOOKUP(X4,Liste!B:C,2,FALSE)</f>
        <v>#N/A</v>
      </c>
      <c r="X1" s="170"/>
      <c r="Y1" s="170"/>
      <c r="Z1" s="170"/>
      <c r="AA1" s="170"/>
    </row>
    <row r="2" spans="1:31" ht="21.75" customHeight="1" x14ac:dyDescent="0.2">
      <c r="A2" s="101" t="s">
        <v>30</v>
      </c>
      <c r="B2" s="170" t="e">
        <f>VLOOKUP(C4,Liste!B:D,3,FALSE)</f>
        <v>#N/A</v>
      </c>
      <c r="C2" s="170"/>
      <c r="D2" s="170"/>
      <c r="E2" s="170"/>
      <c r="F2" s="170"/>
      <c r="G2" s="18"/>
      <c r="H2" s="101" t="s">
        <v>30</v>
      </c>
      <c r="I2" s="170" t="e">
        <f>VLOOKUP(J4,Liste!B:D,3,FALSE)</f>
        <v>#N/A</v>
      </c>
      <c r="J2" s="170"/>
      <c r="K2" s="170"/>
      <c r="L2" s="170"/>
      <c r="M2" s="170"/>
      <c r="N2" s="19"/>
      <c r="O2" s="101" t="s">
        <v>30</v>
      </c>
      <c r="P2" s="170" t="e">
        <f>VLOOKUP(Q4,Liste!B:D,3,FALSE)</f>
        <v>#N/A</v>
      </c>
      <c r="Q2" s="170"/>
      <c r="R2" s="170"/>
      <c r="S2" s="170"/>
      <c r="T2" s="170"/>
      <c r="U2" s="19"/>
      <c r="V2" s="101" t="s">
        <v>30</v>
      </c>
      <c r="W2" s="170" t="e">
        <f>VLOOKUP(X4,Liste!B:D,3,FALSE)</f>
        <v>#N/A</v>
      </c>
      <c r="X2" s="170"/>
      <c r="Y2" s="170"/>
      <c r="Z2" s="170"/>
      <c r="AA2" s="170"/>
    </row>
    <row r="3" spans="1:31" ht="21.75" customHeight="1" x14ac:dyDescent="0.2">
      <c r="A3" s="171" t="s">
        <v>131</v>
      </c>
      <c r="B3" s="171"/>
      <c r="C3" s="170" t="e">
        <f>VLOOKUP(C4,Liste!B:K,5,FALSE)</f>
        <v>#N/A</v>
      </c>
      <c r="D3" s="170"/>
      <c r="E3" s="170"/>
      <c r="F3" s="170"/>
      <c r="G3" s="170"/>
      <c r="H3" s="171" t="s">
        <v>131</v>
      </c>
      <c r="I3" s="171"/>
      <c r="J3" s="170" t="e">
        <f>VLOOKUP(J4,Liste!B:K,5,FALSE)</f>
        <v>#N/A</v>
      </c>
      <c r="K3" s="170"/>
      <c r="L3" s="170"/>
      <c r="M3" s="170"/>
      <c r="N3" s="170"/>
      <c r="O3" s="171" t="s">
        <v>131</v>
      </c>
      <c r="P3" s="171"/>
      <c r="Q3" s="170" t="e">
        <f>VLOOKUP(Q4,Liste!B:F,5,FALSE)</f>
        <v>#N/A</v>
      </c>
      <c r="R3" s="170"/>
      <c r="S3" s="170"/>
      <c r="T3" s="170"/>
      <c r="U3" s="170"/>
      <c r="V3" s="171" t="s">
        <v>131</v>
      </c>
      <c r="W3" s="171"/>
      <c r="X3" s="170" t="e">
        <f>VLOOKUP(X4,Liste!B:F,5,FALSE)</f>
        <v>#N/A</v>
      </c>
      <c r="Y3" s="170"/>
      <c r="Z3" s="170"/>
      <c r="AA3" s="170"/>
      <c r="AB3" s="20"/>
    </row>
    <row r="4" spans="1:31" ht="21.75" customHeight="1" x14ac:dyDescent="0.2">
      <c r="A4" s="171" t="s">
        <v>132</v>
      </c>
      <c r="B4" s="171"/>
      <c r="C4" s="21" t="str">
        <f>Feuil1!H15</f>
        <v>7E</v>
      </c>
      <c r="D4" s="18"/>
      <c r="E4" s="18"/>
      <c r="F4" s="18"/>
      <c r="G4" s="18"/>
      <c r="H4" s="171" t="s">
        <v>132</v>
      </c>
      <c r="I4" s="171"/>
      <c r="J4" s="21" t="str">
        <f>Feuil1!H16</f>
        <v>7F</v>
      </c>
      <c r="K4" s="18"/>
      <c r="L4" s="18"/>
      <c r="M4" s="18"/>
      <c r="N4" s="18"/>
      <c r="O4" s="171" t="s">
        <v>132</v>
      </c>
      <c r="P4" s="171"/>
      <c r="Q4" s="21" t="str">
        <f>Feuil1!H17</f>
        <v>7G</v>
      </c>
      <c r="R4" s="18"/>
      <c r="S4" s="18"/>
      <c r="T4" s="18"/>
      <c r="U4" s="18"/>
      <c r="V4" s="171" t="s">
        <v>132</v>
      </c>
      <c r="W4" s="171"/>
      <c r="X4" s="21" t="str">
        <f>Feuil1!H18</f>
        <v>7H</v>
      </c>
      <c r="Y4" s="18"/>
      <c r="Z4" s="18"/>
      <c r="AA4" s="18"/>
      <c r="AE4" s="22"/>
    </row>
    <row r="5" spans="1:31" ht="21.75" customHeight="1" x14ac:dyDescent="0.2">
      <c r="A5" s="172" t="str">
        <f>Feuil1!D4</f>
        <v>2ème Tir</v>
      </c>
      <c r="B5" s="172"/>
      <c r="C5" s="163" t="s">
        <v>175</v>
      </c>
      <c r="D5" s="163"/>
      <c r="E5" s="173" t="e">
        <f>VLOOKUP(C4,Liste!B:K,4,FALSE)</f>
        <v>#N/A</v>
      </c>
      <c r="F5" s="173"/>
      <c r="G5" s="23"/>
      <c r="H5" s="172" t="str">
        <f>Feuil1!D4</f>
        <v>2ème Tir</v>
      </c>
      <c r="I5" s="172"/>
      <c r="J5" s="163" t="s">
        <v>175</v>
      </c>
      <c r="K5" s="163"/>
      <c r="L5" s="173" t="e">
        <f>VLOOKUP(J4,Liste!B:K,4,FALSE)</f>
        <v>#N/A</v>
      </c>
      <c r="M5" s="173"/>
      <c r="N5" s="23"/>
      <c r="O5" s="172" t="str">
        <f>Feuil1!D4</f>
        <v>2ème Tir</v>
      </c>
      <c r="P5" s="172"/>
      <c r="Q5" s="163" t="s">
        <v>175</v>
      </c>
      <c r="R5" s="163"/>
      <c r="S5" s="173" t="e">
        <f>VLOOKUP(Q4,Liste!B:E,4,FALSE)</f>
        <v>#N/A</v>
      </c>
      <c r="T5" s="173"/>
      <c r="U5" s="23"/>
      <c r="V5" s="172" t="str">
        <f>Feuil1!D4</f>
        <v>2ème Tir</v>
      </c>
      <c r="W5" s="172"/>
      <c r="X5" s="163" t="s">
        <v>175</v>
      </c>
      <c r="Y5" s="163"/>
      <c r="Z5" s="173" t="e">
        <f>VLOOKUP(X4,Liste!B:E,4,FALSE)</f>
        <v>#N/A</v>
      </c>
      <c r="AA5" s="173"/>
    </row>
    <row r="6" spans="1:31" ht="21.75" customHeight="1" x14ac:dyDescent="0.2">
      <c r="A6" s="180" t="s">
        <v>176</v>
      </c>
      <c r="B6" s="174" t="s">
        <v>177</v>
      </c>
      <c r="C6" s="174"/>
      <c r="D6" s="174"/>
      <c r="E6" s="174" t="s">
        <v>138</v>
      </c>
      <c r="F6" s="174" t="s">
        <v>139</v>
      </c>
      <c r="G6" s="18"/>
      <c r="H6" s="175" t="str">
        <f>A6</f>
        <v>N°</v>
      </c>
      <c r="I6" s="177" t="str">
        <f>B6</f>
        <v>Points par flèches</v>
      </c>
      <c r="J6" s="178"/>
      <c r="K6" s="179"/>
      <c r="L6" s="185" t="s">
        <v>138</v>
      </c>
      <c r="M6" s="185" t="s">
        <v>139</v>
      </c>
      <c r="N6" s="18"/>
      <c r="O6" s="180" t="s">
        <v>176</v>
      </c>
      <c r="P6" s="174" t="s">
        <v>177</v>
      </c>
      <c r="Q6" s="174"/>
      <c r="R6" s="174"/>
      <c r="S6" s="174" t="s">
        <v>138</v>
      </c>
      <c r="T6" s="174" t="s">
        <v>139</v>
      </c>
      <c r="U6" s="18"/>
      <c r="V6" s="180" t="str">
        <f>O6</f>
        <v>N°</v>
      </c>
      <c r="W6" s="174" t="str">
        <f>P6</f>
        <v>Points par flèches</v>
      </c>
      <c r="X6" s="174"/>
      <c r="Y6" s="174"/>
      <c r="Z6" s="174" t="s">
        <v>138</v>
      </c>
      <c r="AA6" s="174" t="s">
        <v>139</v>
      </c>
    </row>
    <row r="7" spans="1:31" ht="21.75" customHeight="1" x14ac:dyDescent="0.2">
      <c r="A7" s="180"/>
      <c r="B7" s="102">
        <v>1</v>
      </c>
      <c r="C7" s="102">
        <v>2</v>
      </c>
      <c r="D7" s="102">
        <v>3</v>
      </c>
      <c r="E7" s="174"/>
      <c r="F7" s="174"/>
      <c r="G7" s="18"/>
      <c r="H7" s="176"/>
      <c r="I7" s="102">
        <v>1</v>
      </c>
      <c r="J7" s="102">
        <v>2</v>
      </c>
      <c r="K7" s="102">
        <v>3</v>
      </c>
      <c r="L7" s="186"/>
      <c r="M7" s="186"/>
      <c r="N7" s="18"/>
      <c r="O7" s="180"/>
      <c r="P7" s="102">
        <v>1</v>
      </c>
      <c r="Q7" s="102">
        <v>2</v>
      </c>
      <c r="R7" s="102">
        <v>3</v>
      </c>
      <c r="S7" s="174"/>
      <c r="T7" s="174"/>
      <c r="U7" s="18"/>
      <c r="V7" s="180"/>
      <c r="W7" s="102">
        <v>1</v>
      </c>
      <c r="X7" s="102">
        <v>2</v>
      </c>
      <c r="Y7" s="102">
        <v>3</v>
      </c>
      <c r="Z7" s="174"/>
      <c r="AA7" s="174"/>
    </row>
    <row r="8" spans="1:31" ht="21.75" customHeight="1" x14ac:dyDescent="0.2">
      <c r="A8" s="25">
        <v>1</v>
      </c>
      <c r="B8" s="25"/>
      <c r="C8" s="25"/>
      <c r="D8" s="25"/>
      <c r="E8" s="25"/>
      <c r="F8" s="25"/>
      <c r="G8" s="18"/>
      <c r="H8" s="25">
        <v>1</v>
      </c>
      <c r="I8" s="25"/>
      <c r="J8" s="25"/>
      <c r="K8" s="25"/>
      <c r="L8" s="25"/>
      <c r="M8" s="25"/>
      <c r="N8" s="18"/>
      <c r="O8" s="25">
        <v>1</v>
      </c>
      <c r="P8" s="25"/>
      <c r="Q8" s="25"/>
      <c r="R8" s="25"/>
      <c r="S8" s="25"/>
      <c r="T8" s="25"/>
      <c r="U8" s="18"/>
      <c r="V8" s="25">
        <v>1</v>
      </c>
      <c r="W8" s="25"/>
      <c r="X8" s="25"/>
      <c r="Y8" s="25"/>
      <c r="Z8" s="25"/>
      <c r="AA8" s="25"/>
    </row>
    <row r="9" spans="1:31" ht="21.75" customHeight="1" x14ac:dyDescent="0.3">
      <c r="A9" s="25">
        <v>2</v>
      </c>
      <c r="B9" s="25"/>
      <c r="C9" s="25"/>
      <c r="D9" s="25"/>
      <c r="E9" s="25"/>
      <c r="F9" s="25"/>
      <c r="G9" s="18"/>
      <c r="H9" s="25">
        <v>2</v>
      </c>
      <c r="I9" s="25"/>
      <c r="J9" s="25"/>
      <c r="K9" s="25"/>
      <c r="L9" s="25"/>
      <c r="M9" s="25"/>
      <c r="N9" s="18"/>
      <c r="O9" s="25">
        <v>2</v>
      </c>
      <c r="P9" s="25"/>
      <c r="Q9" s="25"/>
      <c r="R9" s="25"/>
      <c r="S9" s="25"/>
      <c r="T9" s="25"/>
      <c r="U9" s="18"/>
      <c r="V9" s="25">
        <v>2</v>
      </c>
      <c r="W9" s="25"/>
      <c r="X9" s="25"/>
      <c r="Y9" s="25"/>
      <c r="Z9" s="25"/>
      <c r="AA9" s="25"/>
      <c r="AE9" s="9"/>
    </row>
    <row r="10" spans="1:31" ht="21.75" customHeight="1" x14ac:dyDescent="0.2">
      <c r="A10" s="25">
        <v>3</v>
      </c>
      <c r="B10" s="25"/>
      <c r="C10" s="25"/>
      <c r="D10" s="25"/>
      <c r="E10" s="25"/>
      <c r="F10" s="25"/>
      <c r="G10" s="18"/>
      <c r="H10" s="25">
        <v>3</v>
      </c>
      <c r="I10" s="25"/>
      <c r="J10" s="25"/>
      <c r="K10" s="25"/>
      <c r="L10" s="25"/>
      <c r="M10" s="25"/>
      <c r="N10" s="18"/>
      <c r="O10" s="25">
        <v>3</v>
      </c>
      <c r="P10" s="25"/>
      <c r="Q10" s="25"/>
      <c r="R10" s="25"/>
      <c r="S10" s="25"/>
      <c r="T10" s="25"/>
      <c r="U10" s="18"/>
      <c r="V10" s="25">
        <v>3</v>
      </c>
      <c r="W10" s="25"/>
      <c r="X10" s="25"/>
      <c r="Y10" s="25"/>
      <c r="Z10" s="25"/>
      <c r="AA10" s="25"/>
    </row>
    <row r="11" spans="1:31" ht="21.75" customHeight="1" x14ac:dyDescent="0.2">
      <c r="A11" s="25">
        <v>4</v>
      </c>
      <c r="B11" s="25"/>
      <c r="C11" s="25"/>
      <c r="D11" s="25"/>
      <c r="E11" s="25"/>
      <c r="F11" s="25"/>
      <c r="G11" s="18"/>
      <c r="H11" s="25">
        <v>4</v>
      </c>
      <c r="I11" s="25"/>
      <c r="J11" s="25"/>
      <c r="K11" s="25"/>
      <c r="L11" s="25"/>
      <c r="M11" s="25"/>
      <c r="N11" s="18"/>
      <c r="O11" s="25">
        <v>4</v>
      </c>
      <c r="P11" s="25"/>
      <c r="Q11" s="25"/>
      <c r="R11" s="25"/>
      <c r="S11" s="25"/>
      <c r="T11" s="25"/>
      <c r="U11" s="18"/>
      <c r="V11" s="25">
        <v>4</v>
      </c>
      <c r="W11" s="25"/>
      <c r="X11" s="25"/>
      <c r="Y11" s="25"/>
      <c r="Z11" s="25"/>
      <c r="AA11" s="25"/>
    </row>
    <row r="12" spans="1:31" ht="21.75" customHeight="1" x14ac:dyDescent="0.2">
      <c r="A12" s="25">
        <v>5</v>
      </c>
      <c r="B12" s="25"/>
      <c r="C12" s="25"/>
      <c r="D12" s="25"/>
      <c r="E12" s="25"/>
      <c r="F12" s="25"/>
      <c r="G12" s="18"/>
      <c r="H12" s="25">
        <v>5</v>
      </c>
      <c r="I12" s="25"/>
      <c r="J12" s="25"/>
      <c r="K12" s="25"/>
      <c r="L12" s="25"/>
      <c r="M12" s="25"/>
      <c r="N12" s="18"/>
      <c r="O12" s="25">
        <v>5</v>
      </c>
      <c r="P12" s="25"/>
      <c r="Q12" s="25"/>
      <c r="R12" s="25"/>
      <c r="S12" s="25"/>
      <c r="T12" s="25"/>
      <c r="U12" s="18"/>
      <c r="V12" s="25">
        <v>5</v>
      </c>
      <c r="W12" s="25"/>
      <c r="X12" s="25"/>
      <c r="Y12" s="25"/>
      <c r="Z12" s="25"/>
      <c r="AA12" s="25"/>
    </row>
    <row r="13" spans="1:31" ht="21.75" customHeight="1" x14ac:dyDescent="0.2">
      <c r="A13" s="25">
        <v>6</v>
      </c>
      <c r="B13" s="25"/>
      <c r="C13" s="25"/>
      <c r="D13" s="25"/>
      <c r="E13" s="25"/>
      <c r="F13" s="25"/>
      <c r="G13" s="18"/>
      <c r="H13" s="25">
        <v>6</v>
      </c>
      <c r="I13" s="25"/>
      <c r="J13" s="25"/>
      <c r="K13" s="25"/>
      <c r="L13" s="25"/>
      <c r="M13" s="25"/>
      <c r="N13" s="18"/>
      <c r="O13" s="25">
        <v>6</v>
      </c>
      <c r="P13" s="25"/>
      <c r="Q13" s="25"/>
      <c r="R13" s="25"/>
      <c r="S13" s="25"/>
      <c r="T13" s="25"/>
      <c r="U13" s="18"/>
      <c r="V13" s="25">
        <v>6</v>
      </c>
      <c r="W13" s="25"/>
      <c r="X13" s="25"/>
      <c r="Y13" s="25"/>
      <c r="Z13" s="25"/>
      <c r="AA13" s="25"/>
    </row>
    <row r="14" spans="1:31" ht="21.75" customHeight="1" x14ac:dyDescent="0.2">
      <c r="A14" s="181" t="s">
        <v>178</v>
      </c>
      <c r="B14" s="181"/>
      <c r="C14" s="181"/>
      <c r="D14" s="181"/>
      <c r="E14" s="181"/>
      <c r="F14" s="26"/>
      <c r="G14" s="23"/>
      <c r="H14" s="182" t="s">
        <v>178</v>
      </c>
      <c r="I14" s="183"/>
      <c r="J14" s="183"/>
      <c r="K14" s="183"/>
      <c r="L14" s="184"/>
      <c r="M14" s="26"/>
      <c r="N14" s="23"/>
      <c r="O14" s="181" t="s">
        <v>178</v>
      </c>
      <c r="P14" s="181"/>
      <c r="Q14" s="181"/>
      <c r="R14" s="181"/>
      <c r="S14" s="181"/>
      <c r="T14" s="26"/>
      <c r="U14" s="23"/>
      <c r="V14" s="181" t="s">
        <v>178</v>
      </c>
      <c r="W14" s="181"/>
      <c r="X14" s="181"/>
      <c r="Y14" s="181"/>
      <c r="Z14" s="181"/>
      <c r="AA14" s="26"/>
    </row>
    <row r="15" spans="1:31" ht="21.75" customHeight="1" x14ac:dyDescent="0.2">
      <c r="A15" s="187">
        <v>10</v>
      </c>
      <c r="B15" s="187"/>
      <c r="C15" s="187"/>
      <c r="D15" s="187">
        <v>9</v>
      </c>
      <c r="E15" s="187"/>
      <c r="F15" s="187"/>
      <c r="G15" s="23"/>
      <c r="H15" s="188">
        <v>10</v>
      </c>
      <c r="I15" s="189"/>
      <c r="J15" s="190"/>
      <c r="K15" s="188">
        <v>9</v>
      </c>
      <c r="L15" s="189"/>
      <c r="M15" s="190"/>
      <c r="N15" s="23"/>
      <c r="O15" s="187">
        <v>10</v>
      </c>
      <c r="P15" s="187"/>
      <c r="Q15" s="187"/>
      <c r="R15" s="187">
        <v>9</v>
      </c>
      <c r="S15" s="187"/>
      <c r="T15" s="187"/>
      <c r="U15" s="23"/>
      <c r="V15" s="187">
        <v>10</v>
      </c>
      <c r="W15" s="187"/>
      <c r="X15" s="187"/>
      <c r="Y15" s="187">
        <v>9</v>
      </c>
      <c r="Z15" s="187"/>
      <c r="AA15" s="187"/>
    </row>
    <row r="16" spans="1:31" ht="21.75" customHeight="1" x14ac:dyDescent="0.2">
      <c r="A16" s="187"/>
      <c r="B16" s="187"/>
      <c r="C16" s="187"/>
      <c r="D16" s="187"/>
      <c r="E16" s="187"/>
      <c r="F16" s="187"/>
      <c r="G16" s="23"/>
      <c r="H16" s="188"/>
      <c r="I16" s="189"/>
      <c r="J16" s="190"/>
      <c r="K16" s="188"/>
      <c r="L16" s="189"/>
      <c r="M16" s="190"/>
      <c r="N16" s="23"/>
      <c r="O16" s="187"/>
      <c r="P16" s="187"/>
      <c r="Q16" s="187"/>
      <c r="R16" s="187"/>
      <c r="S16" s="187"/>
      <c r="T16" s="187"/>
      <c r="U16" s="23"/>
      <c r="V16" s="187"/>
      <c r="W16" s="187"/>
      <c r="X16" s="187"/>
      <c r="Y16" s="187"/>
      <c r="Z16" s="187"/>
      <c r="AA16" s="187"/>
    </row>
    <row r="17" spans="1:27" ht="21.75" customHeight="1" x14ac:dyDescent="0.2">
      <c r="A17" s="191" t="s">
        <v>144</v>
      </c>
      <c r="B17" s="191"/>
      <c r="C17" s="191"/>
      <c r="D17" s="191" t="s">
        <v>143</v>
      </c>
      <c r="E17" s="191"/>
      <c r="F17" s="191"/>
      <c r="G17" s="23"/>
      <c r="H17" s="192" t="s">
        <v>144</v>
      </c>
      <c r="I17" s="193"/>
      <c r="J17" s="194"/>
      <c r="K17" s="192" t="s">
        <v>143</v>
      </c>
      <c r="L17" s="193"/>
      <c r="M17" s="194"/>
      <c r="N17" s="23"/>
      <c r="O17" s="191" t="s">
        <v>144</v>
      </c>
      <c r="P17" s="191"/>
      <c r="Q17" s="191"/>
      <c r="R17" s="191" t="s">
        <v>143</v>
      </c>
      <c r="S17" s="191"/>
      <c r="T17" s="191"/>
      <c r="U17" s="23"/>
      <c r="V17" s="191" t="s">
        <v>144</v>
      </c>
      <c r="W17" s="191"/>
      <c r="X17" s="191"/>
      <c r="Y17" s="191" t="s">
        <v>143</v>
      </c>
      <c r="Z17" s="191"/>
      <c r="AA17" s="191"/>
    </row>
    <row r="18" spans="1:27" ht="21.75" customHeight="1" x14ac:dyDescent="0.2">
      <c r="A18" s="191"/>
      <c r="B18" s="191"/>
      <c r="C18" s="191"/>
      <c r="D18" s="191"/>
      <c r="E18" s="191"/>
      <c r="F18" s="191"/>
      <c r="G18" s="23"/>
      <c r="H18" s="195"/>
      <c r="I18" s="196"/>
      <c r="J18" s="197"/>
      <c r="K18" s="195"/>
      <c r="L18" s="196"/>
      <c r="M18" s="197"/>
      <c r="N18" s="23"/>
      <c r="O18" s="191"/>
      <c r="P18" s="191"/>
      <c r="Q18" s="191"/>
      <c r="R18" s="191"/>
      <c r="S18" s="191"/>
      <c r="T18" s="191"/>
      <c r="U18" s="23"/>
      <c r="V18" s="191"/>
      <c r="W18" s="191"/>
      <c r="X18" s="191"/>
      <c r="Y18" s="191"/>
      <c r="Z18" s="191"/>
      <c r="AA18" s="191"/>
    </row>
    <row r="19" spans="1:27" ht="21.75" customHeight="1" x14ac:dyDescent="0.2">
      <c r="A19" s="191"/>
      <c r="B19" s="191"/>
      <c r="C19" s="191"/>
      <c r="D19" s="191"/>
      <c r="E19" s="191"/>
      <c r="F19" s="191"/>
      <c r="G19" s="23"/>
      <c r="H19" s="198"/>
      <c r="I19" s="199"/>
      <c r="J19" s="200"/>
      <c r="K19" s="198"/>
      <c r="L19" s="199"/>
      <c r="M19" s="200"/>
      <c r="N19" s="23"/>
      <c r="O19" s="191"/>
      <c r="P19" s="191"/>
      <c r="Q19" s="191"/>
      <c r="R19" s="191"/>
      <c r="S19" s="191"/>
      <c r="T19" s="191"/>
      <c r="U19" s="23"/>
      <c r="V19" s="191"/>
      <c r="W19" s="191"/>
      <c r="X19" s="191"/>
      <c r="Y19" s="191"/>
      <c r="Z19" s="191"/>
      <c r="AA19" s="191"/>
    </row>
    <row r="20" spans="1:27" ht="21.75" customHeight="1" x14ac:dyDescent="0.2"/>
    <row r="21" spans="1:27" ht="21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 t="str">
        <f>Feuil1!D6</f>
        <v>2ème étape Challenge CHAIRMARTIN</v>
      </c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7"/>
    </row>
    <row r="22" spans="1:27" ht="21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</row>
    <row r="23" spans="1:2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</row>
  </sheetData>
  <mergeCells count="79">
    <mergeCell ref="B1:F1"/>
    <mergeCell ref="I1:M1"/>
    <mergeCell ref="P1:T1"/>
    <mergeCell ref="W1:AA1"/>
    <mergeCell ref="B2:F2"/>
    <mergeCell ref="I2:M2"/>
    <mergeCell ref="P2:T2"/>
    <mergeCell ref="W2:AA2"/>
    <mergeCell ref="V3:W3"/>
    <mergeCell ref="X3:AA3"/>
    <mergeCell ref="A4:B4"/>
    <mergeCell ref="H4:I4"/>
    <mergeCell ref="O4:P4"/>
    <mergeCell ref="V4:W4"/>
    <mergeCell ref="A3:B3"/>
    <mergeCell ref="C3:G3"/>
    <mergeCell ref="H3:I3"/>
    <mergeCell ref="J3:N3"/>
    <mergeCell ref="O3:P3"/>
    <mergeCell ref="Q3:U3"/>
    <mergeCell ref="A5:B5"/>
    <mergeCell ref="C5:D5"/>
    <mergeCell ref="E5:F5"/>
    <mergeCell ref="H5:I5"/>
    <mergeCell ref="J5:K5"/>
    <mergeCell ref="Q5:R5"/>
    <mergeCell ref="S5:T5"/>
    <mergeCell ref="V5:W5"/>
    <mergeCell ref="X5:Y5"/>
    <mergeCell ref="Z5:AA5"/>
    <mergeCell ref="E6:E7"/>
    <mergeCell ref="F6:F7"/>
    <mergeCell ref="H6:H7"/>
    <mergeCell ref="I6:K6"/>
    <mergeCell ref="O5:P5"/>
    <mergeCell ref="L5:M5"/>
    <mergeCell ref="V6:V7"/>
    <mergeCell ref="W6:Y6"/>
    <mergeCell ref="Z6:Z7"/>
    <mergeCell ref="AA6:AA7"/>
    <mergeCell ref="A14:E14"/>
    <mergeCell ref="H14:L14"/>
    <mergeCell ref="O14:S14"/>
    <mergeCell ref="V14:Z14"/>
    <mergeCell ref="L6:L7"/>
    <mergeCell ref="M6:M7"/>
    <mergeCell ref="O6:O7"/>
    <mergeCell ref="P6:R6"/>
    <mergeCell ref="S6:S7"/>
    <mergeCell ref="T6:T7"/>
    <mergeCell ref="A6:A7"/>
    <mergeCell ref="B6:D6"/>
    <mergeCell ref="V15:X15"/>
    <mergeCell ref="Y15:AA15"/>
    <mergeCell ref="A16:C16"/>
    <mergeCell ref="D16:F16"/>
    <mergeCell ref="H16:J16"/>
    <mergeCell ref="K16:M16"/>
    <mergeCell ref="O16:Q16"/>
    <mergeCell ref="R16:T16"/>
    <mergeCell ref="V16:X16"/>
    <mergeCell ref="Y16:AA16"/>
    <mergeCell ref="A15:C15"/>
    <mergeCell ref="D15:F15"/>
    <mergeCell ref="H15:J15"/>
    <mergeCell ref="K15:M15"/>
    <mergeCell ref="O15:Q15"/>
    <mergeCell ref="R15:T15"/>
    <mergeCell ref="V17:X19"/>
    <mergeCell ref="Y17:AA19"/>
    <mergeCell ref="A21:N22"/>
    <mergeCell ref="O21:AA22"/>
    <mergeCell ref="A23:AA23"/>
    <mergeCell ref="A17:C19"/>
    <mergeCell ref="D17:F19"/>
    <mergeCell ref="H17:J19"/>
    <mergeCell ref="K17:M19"/>
    <mergeCell ref="O17:Q19"/>
    <mergeCell ref="R17:T19"/>
  </mergeCells>
  <pageMargins left="0.25" right="0.25" top="0.75" bottom="0.75" header="0.3" footer="0.3"/>
  <pageSetup paperSize="9" orientation="landscape" r:id="rId1"/>
  <drawing r:id="rId2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C631B-17EE-42EB-9C1D-920717D671AE}">
  <sheetPr codeName="Feuil119"/>
  <dimension ref="A1:AE23"/>
  <sheetViews>
    <sheetView workbookViewId="0">
      <selection activeCell="A21" sqref="A21:AA23"/>
    </sheetView>
  </sheetViews>
  <sheetFormatPr baseColWidth="10" defaultRowHeight="12.75" x14ac:dyDescent="0.2"/>
  <cols>
    <col min="1" max="1" width="4.5703125" style="1" customWidth="1"/>
    <col min="2" max="6" width="5.85546875" style="1" customWidth="1"/>
    <col min="7" max="7" width="2.140625" style="1" customWidth="1"/>
    <col min="8" max="8" width="4.5703125" style="1" customWidth="1"/>
    <col min="9" max="13" width="5.85546875" style="1" customWidth="1"/>
    <col min="14" max="14" width="2.140625" style="1" customWidth="1"/>
    <col min="15" max="15" width="4.5703125" style="1" customWidth="1"/>
    <col min="16" max="20" width="5.85546875" style="1" customWidth="1"/>
    <col min="21" max="21" width="2.140625" style="1" customWidth="1"/>
    <col min="22" max="22" width="4.5703125" style="1" customWidth="1"/>
    <col min="23" max="27" width="5.85546875" style="1" customWidth="1"/>
    <col min="28" max="30" width="11.42578125" style="1"/>
    <col min="31" max="31" width="21.85546875" style="1" customWidth="1"/>
    <col min="32" max="16384" width="11.42578125" style="1"/>
  </cols>
  <sheetData>
    <row r="1" spans="1:31" ht="21.75" customHeight="1" x14ac:dyDescent="0.2">
      <c r="A1" s="101" t="s">
        <v>130</v>
      </c>
      <c r="B1" s="170" t="e">
        <f>VLOOKUP(C4,Liste!B:K,2,FALSE)</f>
        <v>#N/A</v>
      </c>
      <c r="C1" s="170"/>
      <c r="D1" s="170"/>
      <c r="E1" s="170"/>
      <c r="F1" s="170"/>
      <c r="G1" s="18"/>
      <c r="H1" s="101" t="s">
        <v>130</v>
      </c>
      <c r="I1" s="170" t="e">
        <f>VLOOKUP(J4,Liste!B:C,2,FALSE)</f>
        <v>#N/A</v>
      </c>
      <c r="J1" s="170"/>
      <c r="K1" s="170"/>
      <c r="L1" s="170"/>
      <c r="M1" s="170"/>
      <c r="N1" s="19"/>
      <c r="O1" s="101" t="s">
        <v>130</v>
      </c>
      <c r="P1" s="170" t="e">
        <f>VLOOKUP(Q4,Liste!B:C,2,FALSE)</f>
        <v>#N/A</v>
      </c>
      <c r="Q1" s="170"/>
      <c r="R1" s="170"/>
      <c r="S1" s="170"/>
      <c r="T1" s="170"/>
      <c r="U1" s="19"/>
      <c r="V1" s="101" t="s">
        <v>130</v>
      </c>
      <c r="W1" s="170" t="e">
        <f>VLOOKUP(X4,Liste!B:C,2,FALSE)</f>
        <v>#N/A</v>
      </c>
      <c r="X1" s="170"/>
      <c r="Y1" s="170"/>
      <c r="Z1" s="170"/>
      <c r="AA1" s="170"/>
    </row>
    <row r="2" spans="1:31" ht="21.75" customHeight="1" x14ac:dyDescent="0.2">
      <c r="A2" s="101" t="s">
        <v>30</v>
      </c>
      <c r="B2" s="170" t="e">
        <f>VLOOKUP(C4,Liste!B:D,3,FALSE)</f>
        <v>#N/A</v>
      </c>
      <c r="C2" s="170"/>
      <c r="D2" s="170"/>
      <c r="E2" s="170"/>
      <c r="F2" s="170"/>
      <c r="G2" s="18"/>
      <c r="H2" s="101" t="s">
        <v>30</v>
      </c>
      <c r="I2" s="170" t="e">
        <f>VLOOKUP(J4,Liste!B:D,3,FALSE)</f>
        <v>#N/A</v>
      </c>
      <c r="J2" s="170"/>
      <c r="K2" s="170"/>
      <c r="L2" s="170"/>
      <c r="M2" s="170"/>
      <c r="N2" s="19"/>
      <c r="O2" s="101" t="s">
        <v>30</v>
      </c>
      <c r="P2" s="170" t="e">
        <f>VLOOKUP(Q4,Liste!B:D,3,FALSE)</f>
        <v>#N/A</v>
      </c>
      <c r="Q2" s="170"/>
      <c r="R2" s="170"/>
      <c r="S2" s="170"/>
      <c r="T2" s="170"/>
      <c r="U2" s="19"/>
      <c r="V2" s="101" t="s">
        <v>30</v>
      </c>
      <c r="W2" s="170" t="e">
        <f>VLOOKUP(X4,Liste!B:D,3,FALSE)</f>
        <v>#N/A</v>
      </c>
      <c r="X2" s="170"/>
      <c r="Y2" s="170"/>
      <c r="Z2" s="170"/>
      <c r="AA2" s="170"/>
    </row>
    <row r="3" spans="1:31" ht="21.75" customHeight="1" x14ac:dyDescent="0.2">
      <c r="A3" s="171" t="s">
        <v>131</v>
      </c>
      <c r="B3" s="171"/>
      <c r="C3" s="170" t="e">
        <f>VLOOKUP(C4,Liste!B:K,5,FALSE)</f>
        <v>#N/A</v>
      </c>
      <c r="D3" s="170"/>
      <c r="E3" s="170"/>
      <c r="F3" s="170"/>
      <c r="G3" s="170"/>
      <c r="H3" s="171" t="s">
        <v>131</v>
      </c>
      <c r="I3" s="171"/>
      <c r="J3" s="170" t="e">
        <f>VLOOKUP(J4,Liste!B:K,5,FALSE)</f>
        <v>#N/A</v>
      </c>
      <c r="K3" s="170"/>
      <c r="L3" s="170"/>
      <c r="M3" s="170"/>
      <c r="N3" s="170"/>
      <c r="O3" s="171" t="s">
        <v>131</v>
      </c>
      <c r="P3" s="171"/>
      <c r="Q3" s="170" t="e">
        <f>VLOOKUP(Q4,Liste!B:K,5,FALSE)</f>
        <v>#N/A</v>
      </c>
      <c r="R3" s="170"/>
      <c r="S3" s="170"/>
      <c r="T3" s="170"/>
      <c r="U3" s="170"/>
      <c r="V3" s="171" t="s">
        <v>131</v>
      </c>
      <c r="W3" s="171"/>
      <c r="X3" s="170" t="e">
        <f>VLOOKUP(X4,Liste!B:F,5,FALSE)</f>
        <v>#N/A</v>
      </c>
      <c r="Y3" s="170"/>
      <c r="Z3" s="170"/>
      <c r="AA3" s="170"/>
      <c r="AB3" s="20"/>
    </row>
    <row r="4" spans="1:31" ht="21.75" customHeight="1" x14ac:dyDescent="0.2">
      <c r="A4" s="171" t="s">
        <v>132</v>
      </c>
      <c r="B4" s="171"/>
      <c r="C4" s="21" t="str">
        <f>Feuil1!H19</f>
        <v>8A</v>
      </c>
      <c r="D4" s="18"/>
      <c r="E4" s="18"/>
      <c r="F4" s="18"/>
      <c r="G4" s="18"/>
      <c r="H4" s="171" t="s">
        <v>132</v>
      </c>
      <c r="I4" s="171"/>
      <c r="J4" s="21" t="str">
        <f>Feuil1!H20</f>
        <v>8B</v>
      </c>
      <c r="K4" s="18"/>
      <c r="L4" s="18"/>
      <c r="M4" s="18"/>
      <c r="N4" s="18"/>
      <c r="O4" s="171" t="s">
        <v>132</v>
      </c>
      <c r="P4" s="171"/>
      <c r="Q4" s="21" t="str">
        <f>Feuil1!H21</f>
        <v>8C</v>
      </c>
      <c r="R4" s="18"/>
      <c r="S4" s="18"/>
      <c r="T4" s="18"/>
      <c r="U4" s="18"/>
      <c r="V4" s="171" t="s">
        <v>132</v>
      </c>
      <c r="W4" s="171"/>
      <c r="X4" s="21" t="str">
        <f>Feuil1!H22</f>
        <v>8D</v>
      </c>
      <c r="Y4" s="18"/>
      <c r="Z4" s="18"/>
      <c r="AA4" s="18"/>
      <c r="AE4" s="22"/>
    </row>
    <row r="5" spans="1:31" ht="21.75" customHeight="1" x14ac:dyDescent="0.2">
      <c r="A5" s="172" t="str">
        <f>Feuil1!D4</f>
        <v>2ème Tir</v>
      </c>
      <c r="B5" s="172"/>
      <c r="C5" s="163" t="s">
        <v>175</v>
      </c>
      <c r="D5" s="163"/>
      <c r="E5" s="173" t="e">
        <f>VLOOKUP(C4,Liste!B:K,4,FALSE)</f>
        <v>#N/A</v>
      </c>
      <c r="F5" s="173"/>
      <c r="G5" s="23"/>
      <c r="H5" s="172" t="str">
        <f>Feuil1!D4</f>
        <v>2ème Tir</v>
      </c>
      <c r="I5" s="172"/>
      <c r="J5" s="163" t="s">
        <v>175</v>
      </c>
      <c r="K5" s="163"/>
      <c r="L5" s="173" t="e">
        <f>VLOOKUP(J4,Liste!B:K,4,FALSE)</f>
        <v>#N/A</v>
      </c>
      <c r="M5" s="173"/>
      <c r="N5" s="23"/>
      <c r="O5" s="172" t="str">
        <f>Feuil1!D4</f>
        <v>2ème Tir</v>
      </c>
      <c r="P5" s="172"/>
      <c r="Q5" s="163" t="s">
        <v>175</v>
      </c>
      <c r="R5" s="163"/>
      <c r="S5" s="173" t="e">
        <f>VLOOKUP(Q4,Liste!B:K,4,FALSE)</f>
        <v>#N/A</v>
      </c>
      <c r="T5" s="173"/>
      <c r="U5" s="23"/>
      <c r="V5" s="172" t="str">
        <f>Feuil1!D4</f>
        <v>2ème Tir</v>
      </c>
      <c r="W5" s="172"/>
      <c r="X5" s="163" t="s">
        <v>175</v>
      </c>
      <c r="Y5" s="163"/>
      <c r="Z5" s="173" t="e">
        <f>VLOOKUP(X4,Liste!B:E,4,FALSE)</f>
        <v>#N/A</v>
      </c>
      <c r="AA5" s="173"/>
    </row>
    <row r="6" spans="1:31" ht="21.75" customHeight="1" x14ac:dyDescent="0.2">
      <c r="A6" s="180" t="s">
        <v>176</v>
      </c>
      <c r="B6" s="174" t="s">
        <v>177</v>
      </c>
      <c r="C6" s="174"/>
      <c r="D6" s="174"/>
      <c r="E6" s="174" t="s">
        <v>138</v>
      </c>
      <c r="F6" s="174" t="s">
        <v>139</v>
      </c>
      <c r="G6" s="18"/>
      <c r="H6" s="175" t="str">
        <f>A6</f>
        <v>N°</v>
      </c>
      <c r="I6" s="177" t="str">
        <f>B6</f>
        <v>Points par flèches</v>
      </c>
      <c r="J6" s="178"/>
      <c r="K6" s="179"/>
      <c r="L6" s="185" t="s">
        <v>138</v>
      </c>
      <c r="M6" s="185" t="s">
        <v>139</v>
      </c>
      <c r="N6" s="18"/>
      <c r="O6" s="180" t="s">
        <v>176</v>
      </c>
      <c r="P6" s="174" t="s">
        <v>177</v>
      </c>
      <c r="Q6" s="174"/>
      <c r="R6" s="174"/>
      <c r="S6" s="174" t="s">
        <v>138</v>
      </c>
      <c r="T6" s="174" t="s">
        <v>139</v>
      </c>
      <c r="U6" s="18"/>
      <c r="V6" s="180" t="str">
        <f>O6</f>
        <v>N°</v>
      </c>
      <c r="W6" s="174" t="str">
        <f>P6</f>
        <v>Points par flèches</v>
      </c>
      <c r="X6" s="174"/>
      <c r="Y6" s="174"/>
      <c r="Z6" s="174" t="s">
        <v>138</v>
      </c>
      <c r="AA6" s="174" t="s">
        <v>139</v>
      </c>
    </row>
    <row r="7" spans="1:31" ht="21.75" customHeight="1" x14ac:dyDescent="0.2">
      <c r="A7" s="180"/>
      <c r="B7" s="102">
        <v>1</v>
      </c>
      <c r="C7" s="102">
        <v>2</v>
      </c>
      <c r="D7" s="102">
        <v>3</v>
      </c>
      <c r="E7" s="174"/>
      <c r="F7" s="174"/>
      <c r="G7" s="18"/>
      <c r="H7" s="176"/>
      <c r="I7" s="102">
        <v>1</v>
      </c>
      <c r="J7" s="102">
        <v>2</v>
      </c>
      <c r="K7" s="102">
        <v>3</v>
      </c>
      <c r="L7" s="186"/>
      <c r="M7" s="186"/>
      <c r="N7" s="18"/>
      <c r="O7" s="180"/>
      <c r="P7" s="102">
        <v>1</v>
      </c>
      <c r="Q7" s="102">
        <v>2</v>
      </c>
      <c r="R7" s="102">
        <v>3</v>
      </c>
      <c r="S7" s="174"/>
      <c r="T7" s="174"/>
      <c r="U7" s="18"/>
      <c r="V7" s="180"/>
      <c r="W7" s="102">
        <v>1</v>
      </c>
      <c r="X7" s="102">
        <v>2</v>
      </c>
      <c r="Y7" s="102">
        <v>3</v>
      </c>
      <c r="Z7" s="174"/>
      <c r="AA7" s="174"/>
    </row>
    <row r="8" spans="1:31" ht="21.75" customHeight="1" x14ac:dyDescent="0.2">
      <c r="A8" s="25">
        <v>1</v>
      </c>
      <c r="B8" s="25"/>
      <c r="C8" s="25"/>
      <c r="D8" s="25"/>
      <c r="E8" s="25"/>
      <c r="F8" s="25"/>
      <c r="G8" s="18"/>
      <c r="H8" s="25">
        <v>1</v>
      </c>
      <c r="I8" s="25"/>
      <c r="J8" s="25"/>
      <c r="K8" s="25"/>
      <c r="L8" s="25"/>
      <c r="M8" s="25"/>
      <c r="N8" s="18"/>
      <c r="O8" s="25">
        <v>1</v>
      </c>
      <c r="P8" s="25"/>
      <c r="Q8" s="25"/>
      <c r="R8" s="25"/>
      <c r="S8" s="25"/>
      <c r="T8" s="25"/>
      <c r="U8" s="18"/>
      <c r="V8" s="25">
        <v>1</v>
      </c>
      <c r="W8" s="25"/>
      <c r="X8" s="25"/>
      <c r="Y8" s="25"/>
      <c r="Z8" s="25"/>
      <c r="AA8" s="25"/>
    </row>
    <row r="9" spans="1:31" ht="21.75" customHeight="1" x14ac:dyDescent="0.3">
      <c r="A9" s="25">
        <v>2</v>
      </c>
      <c r="B9" s="25"/>
      <c r="C9" s="25"/>
      <c r="D9" s="25"/>
      <c r="E9" s="25"/>
      <c r="F9" s="25"/>
      <c r="G9" s="18"/>
      <c r="H9" s="25">
        <v>2</v>
      </c>
      <c r="I9" s="25"/>
      <c r="J9" s="25"/>
      <c r="K9" s="25"/>
      <c r="L9" s="25"/>
      <c r="M9" s="25"/>
      <c r="N9" s="18"/>
      <c r="O9" s="25">
        <v>2</v>
      </c>
      <c r="P9" s="25"/>
      <c r="Q9" s="25"/>
      <c r="R9" s="25"/>
      <c r="S9" s="25"/>
      <c r="T9" s="25"/>
      <c r="U9" s="18"/>
      <c r="V9" s="25">
        <v>2</v>
      </c>
      <c r="W9" s="25"/>
      <c r="X9" s="25"/>
      <c r="Y9" s="25"/>
      <c r="Z9" s="25"/>
      <c r="AA9" s="25"/>
      <c r="AE9" s="9"/>
    </row>
    <row r="10" spans="1:31" ht="21.75" customHeight="1" x14ac:dyDescent="0.2">
      <c r="A10" s="25">
        <v>3</v>
      </c>
      <c r="B10" s="25"/>
      <c r="C10" s="25"/>
      <c r="D10" s="25"/>
      <c r="E10" s="25"/>
      <c r="F10" s="25"/>
      <c r="G10" s="18"/>
      <c r="H10" s="25">
        <v>3</v>
      </c>
      <c r="I10" s="25"/>
      <c r="J10" s="25"/>
      <c r="K10" s="25"/>
      <c r="L10" s="25"/>
      <c r="M10" s="25"/>
      <c r="N10" s="18"/>
      <c r="O10" s="25">
        <v>3</v>
      </c>
      <c r="P10" s="25"/>
      <c r="Q10" s="25"/>
      <c r="R10" s="25"/>
      <c r="S10" s="25"/>
      <c r="T10" s="25"/>
      <c r="U10" s="18"/>
      <c r="V10" s="25">
        <v>3</v>
      </c>
      <c r="W10" s="25"/>
      <c r="X10" s="25"/>
      <c r="Y10" s="25"/>
      <c r="Z10" s="25"/>
      <c r="AA10" s="25"/>
    </row>
    <row r="11" spans="1:31" ht="21.75" customHeight="1" x14ac:dyDescent="0.2">
      <c r="A11" s="25">
        <v>4</v>
      </c>
      <c r="B11" s="25"/>
      <c r="C11" s="25"/>
      <c r="D11" s="25"/>
      <c r="E11" s="25"/>
      <c r="F11" s="25"/>
      <c r="G11" s="18"/>
      <c r="H11" s="25">
        <v>4</v>
      </c>
      <c r="I11" s="25"/>
      <c r="J11" s="25"/>
      <c r="K11" s="25"/>
      <c r="L11" s="25"/>
      <c r="M11" s="25"/>
      <c r="N11" s="18"/>
      <c r="O11" s="25">
        <v>4</v>
      </c>
      <c r="P11" s="25"/>
      <c r="Q11" s="25"/>
      <c r="R11" s="25"/>
      <c r="S11" s="25"/>
      <c r="T11" s="25"/>
      <c r="U11" s="18"/>
      <c r="V11" s="25">
        <v>4</v>
      </c>
      <c r="W11" s="25"/>
      <c r="X11" s="25"/>
      <c r="Y11" s="25"/>
      <c r="Z11" s="25"/>
      <c r="AA11" s="25"/>
    </row>
    <row r="12" spans="1:31" ht="21.75" customHeight="1" x14ac:dyDescent="0.2">
      <c r="A12" s="25">
        <v>5</v>
      </c>
      <c r="B12" s="25"/>
      <c r="C12" s="25"/>
      <c r="D12" s="25"/>
      <c r="E12" s="25"/>
      <c r="F12" s="25"/>
      <c r="G12" s="18"/>
      <c r="H12" s="25">
        <v>5</v>
      </c>
      <c r="I12" s="25"/>
      <c r="J12" s="25"/>
      <c r="K12" s="25"/>
      <c r="L12" s="25"/>
      <c r="M12" s="25"/>
      <c r="N12" s="18"/>
      <c r="O12" s="25">
        <v>5</v>
      </c>
      <c r="P12" s="25"/>
      <c r="Q12" s="25"/>
      <c r="R12" s="25"/>
      <c r="S12" s="25"/>
      <c r="T12" s="25"/>
      <c r="U12" s="18"/>
      <c r="V12" s="25">
        <v>5</v>
      </c>
      <c r="W12" s="25"/>
      <c r="X12" s="25"/>
      <c r="Y12" s="25"/>
      <c r="Z12" s="25"/>
      <c r="AA12" s="25"/>
    </row>
    <row r="13" spans="1:31" ht="21.75" customHeight="1" x14ac:dyDescent="0.2">
      <c r="A13" s="25">
        <v>6</v>
      </c>
      <c r="B13" s="25"/>
      <c r="C13" s="25"/>
      <c r="D13" s="25"/>
      <c r="E13" s="25"/>
      <c r="F13" s="25"/>
      <c r="G13" s="18"/>
      <c r="H13" s="25">
        <v>6</v>
      </c>
      <c r="I13" s="25"/>
      <c r="J13" s="25"/>
      <c r="K13" s="25"/>
      <c r="L13" s="25"/>
      <c r="M13" s="25"/>
      <c r="N13" s="18"/>
      <c r="O13" s="25">
        <v>6</v>
      </c>
      <c r="P13" s="25"/>
      <c r="Q13" s="25"/>
      <c r="R13" s="25"/>
      <c r="S13" s="25"/>
      <c r="T13" s="25"/>
      <c r="U13" s="18"/>
      <c r="V13" s="25">
        <v>6</v>
      </c>
      <c r="W13" s="25"/>
      <c r="X13" s="25"/>
      <c r="Y13" s="25"/>
      <c r="Z13" s="25"/>
      <c r="AA13" s="25"/>
    </row>
    <row r="14" spans="1:31" ht="21.75" customHeight="1" x14ac:dyDescent="0.2">
      <c r="A14" s="181" t="s">
        <v>178</v>
      </c>
      <c r="B14" s="181"/>
      <c r="C14" s="181"/>
      <c r="D14" s="181"/>
      <c r="E14" s="181"/>
      <c r="F14" s="26"/>
      <c r="G14" s="23"/>
      <c r="H14" s="182" t="s">
        <v>178</v>
      </c>
      <c r="I14" s="183"/>
      <c r="J14" s="183"/>
      <c r="K14" s="183"/>
      <c r="L14" s="184"/>
      <c r="M14" s="26"/>
      <c r="N14" s="23"/>
      <c r="O14" s="181" t="s">
        <v>178</v>
      </c>
      <c r="P14" s="181"/>
      <c r="Q14" s="181"/>
      <c r="R14" s="181"/>
      <c r="S14" s="181"/>
      <c r="T14" s="26"/>
      <c r="U14" s="23"/>
      <c r="V14" s="181" t="s">
        <v>178</v>
      </c>
      <c r="W14" s="181"/>
      <c r="X14" s="181"/>
      <c r="Y14" s="181"/>
      <c r="Z14" s="181"/>
      <c r="AA14" s="26"/>
    </row>
    <row r="15" spans="1:31" ht="21.75" customHeight="1" x14ac:dyDescent="0.2">
      <c r="A15" s="187">
        <v>10</v>
      </c>
      <c r="B15" s="187"/>
      <c r="C15" s="187"/>
      <c r="D15" s="187">
        <v>9</v>
      </c>
      <c r="E15" s="187"/>
      <c r="F15" s="187"/>
      <c r="G15" s="23"/>
      <c r="H15" s="188">
        <v>10</v>
      </c>
      <c r="I15" s="189"/>
      <c r="J15" s="190"/>
      <c r="K15" s="188">
        <v>9</v>
      </c>
      <c r="L15" s="189"/>
      <c r="M15" s="190"/>
      <c r="N15" s="23"/>
      <c r="O15" s="187">
        <v>10</v>
      </c>
      <c r="P15" s="187"/>
      <c r="Q15" s="187"/>
      <c r="R15" s="187">
        <v>9</v>
      </c>
      <c r="S15" s="187"/>
      <c r="T15" s="187"/>
      <c r="U15" s="23"/>
      <c r="V15" s="187">
        <v>10</v>
      </c>
      <c r="W15" s="187"/>
      <c r="X15" s="187"/>
      <c r="Y15" s="187">
        <v>9</v>
      </c>
      <c r="Z15" s="187"/>
      <c r="AA15" s="187"/>
    </row>
    <row r="16" spans="1:31" ht="21.75" customHeight="1" x14ac:dyDescent="0.2">
      <c r="A16" s="187"/>
      <c r="B16" s="187"/>
      <c r="C16" s="187"/>
      <c r="D16" s="187"/>
      <c r="E16" s="187"/>
      <c r="F16" s="187"/>
      <c r="G16" s="23"/>
      <c r="H16" s="188"/>
      <c r="I16" s="189"/>
      <c r="J16" s="190"/>
      <c r="K16" s="188"/>
      <c r="L16" s="189"/>
      <c r="M16" s="190"/>
      <c r="N16" s="23"/>
      <c r="O16" s="187"/>
      <c r="P16" s="187"/>
      <c r="Q16" s="187"/>
      <c r="R16" s="187"/>
      <c r="S16" s="187"/>
      <c r="T16" s="187"/>
      <c r="U16" s="23"/>
      <c r="V16" s="187"/>
      <c r="W16" s="187"/>
      <c r="X16" s="187"/>
      <c r="Y16" s="187"/>
      <c r="Z16" s="187"/>
      <c r="AA16" s="187"/>
    </row>
    <row r="17" spans="1:27" ht="21.75" customHeight="1" x14ac:dyDescent="0.2">
      <c r="A17" s="191" t="s">
        <v>144</v>
      </c>
      <c r="B17" s="191"/>
      <c r="C17" s="191"/>
      <c r="D17" s="191" t="s">
        <v>143</v>
      </c>
      <c r="E17" s="191"/>
      <c r="F17" s="191"/>
      <c r="G17" s="23"/>
      <c r="H17" s="192" t="s">
        <v>144</v>
      </c>
      <c r="I17" s="193"/>
      <c r="J17" s="194"/>
      <c r="K17" s="192" t="s">
        <v>143</v>
      </c>
      <c r="L17" s="193"/>
      <c r="M17" s="194"/>
      <c r="N17" s="23"/>
      <c r="O17" s="191" t="s">
        <v>144</v>
      </c>
      <c r="P17" s="191"/>
      <c r="Q17" s="191"/>
      <c r="R17" s="191" t="s">
        <v>143</v>
      </c>
      <c r="S17" s="191"/>
      <c r="T17" s="191"/>
      <c r="U17" s="23"/>
      <c r="V17" s="191" t="s">
        <v>144</v>
      </c>
      <c r="W17" s="191"/>
      <c r="X17" s="191"/>
      <c r="Y17" s="191" t="s">
        <v>143</v>
      </c>
      <c r="Z17" s="191"/>
      <c r="AA17" s="191"/>
    </row>
    <row r="18" spans="1:27" ht="21.75" customHeight="1" x14ac:dyDescent="0.2">
      <c r="A18" s="191"/>
      <c r="B18" s="191"/>
      <c r="C18" s="191"/>
      <c r="D18" s="191"/>
      <c r="E18" s="191"/>
      <c r="F18" s="191"/>
      <c r="G18" s="23"/>
      <c r="H18" s="195"/>
      <c r="I18" s="196"/>
      <c r="J18" s="197"/>
      <c r="K18" s="195"/>
      <c r="L18" s="196"/>
      <c r="M18" s="197"/>
      <c r="N18" s="23"/>
      <c r="O18" s="191"/>
      <c r="P18" s="191"/>
      <c r="Q18" s="191"/>
      <c r="R18" s="191"/>
      <c r="S18" s="191"/>
      <c r="T18" s="191"/>
      <c r="U18" s="23"/>
      <c r="V18" s="191"/>
      <c r="W18" s="191"/>
      <c r="X18" s="191"/>
      <c r="Y18" s="191"/>
      <c r="Z18" s="191"/>
      <c r="AA18" s="191"/>
    </row>
    <row r="19" spans="1:27" ht="21.75" customHeight="1" x14ac:dyDescent="0.2">
      <c r="A19" s="191"/>
      <c r="B19" s="191"/>
      <c r="C19" s="191"/>
      <c r="D19" s="191"/>
      <c r="E19" s="191"/>
      <c r="F19" s="191"/>
      <c r="G19" s="23"/>
      <c r="H19" s="198"/>
      <c r="I19" s="199"/>
      <c r="J19" s="200"/>
      <c r="K19" s="198"/>
      <c r="L19" s="199"/>
      <c r="M19" s="200"/>
      <c r="N19" s="23"/>
      <c r="O19" s="191"/>
      <c r="P19" s="191"/>
      <c r="Q19" s="191"/>
      <c r="R19" s="191"/>
      <c r="S19" s="191"/>
      <c r="T19" s="191"/>
      <c r="U19" s="23"/>
      <c r="V19" s="191"/>
      <c r="W19" s="191"/>
      <c r="X19" s="191"/>
      <c r="Y19" s="191"/>
      <c r="Z19" s="191"/>
      <c r="AA19" s="191"/>
    </row>
    <row r="20" spans="1:27" ht="21.75" customHeight="1" x14ac:dyDescent="0.2"/>
    <row r="21" spans="1:27" ht="21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 t="str">
        <f>Feuil1!D6</f>
        <v>2ème étape Challenge CHAIRMARTIN</v>
      </c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7"/>
    </row>
    <row r="22" spans="1:27" ht="21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</row>
    <row r="23" spans="1:2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</row>
  </sheetData>
  <mergeCells count="79">
    <mergeCell ref="B1:F1"/>
    <mergeCell ref="I1:M1"/>
    <mergeCell ref="P1:T1"/>
    <mergeCell ref="W1:AA1"/>
    <mergeCell ref="B2:F2"/>
    <mergeCell ref="I2:M2"/>
    <mergeCell ref="P2:T2"/>
    <mergeCell ref="W2:AA2"/>
    <mergeCell ref="V3:W3"/>
    <mergeCell ref="X3:AA3"/>
    <mergeCell ref="A4:B4"/>
    <mergeCell ref="H4:I4"/>
    <mergeCell ref="O4:P4"/>
    <mergeCell ref="V4:W4"/>
    <mergeCell ref="A3:B3"/>
    <mergeCell ref="C3:G3"/>
    <mergeCell ref="H3:I3"/>
    <mergeCell ref="J3:N3"/>
    <mergeCell ref="O3:P3"/>
    <mergeCell ref="Q3:U3"/>
    <mergeCell ref="A5:B5"/>
    <mergeCell ref="C5:D5"/>
    <mergeCell ref="E5:F5"/>
    <mergeCell ref="H5:I5"/>
    <mergeCell ref="J5:K5"/>
    <mergeCell ref="Q5:R5"/>
    <mergeCell ref="S5:T5"/>
    <mergeCell ref="V5:W5"/>
    <mergeCell ref="X5:Y5"/>
    <mergeCell ref="Z5:AA5"/>
    <mergeCell ref="E6:E7"/>
    <mergeCell ref="F6:F7"/>
    <mergeCell ref="H6:H7"/>
    <mergeCell ref="I6:K6"/>
    <mergeCell ref="O5:P5"/>
    <mergeCell ref="L5:M5"/>
    <mergeCell ref="V6:V7"/>
    <mergeCell ref="W6:Y6"/>
    <mergeCell ref="Z6:Z7"/>
    <mergeCell ref="AA6:AA7"/>
    <mergeCell ref="A14:E14"/>
    <mergeCell ref="H14:L14"/>
    <mergeCell ref="O14:S14"/>
    <mergeCell ref="V14:Z14"/>
    <mergeCell ref="L6:L7"/>
    <mergeCell ref="M6:M7"/>
    <mergeCell ref="O6:O7"/>
    <mergeCell ref="P6:R6"/>
    <mergeCell ref="S6:S7"/>
    <mergeCell ref="T6:T7"/>
    <mergeCell ref="A6:A7"/>
    <mergeCell ref="B6:D6"/>
    <mergeCell ref="V15:X15"/>
    <mergeCell ref="Y15:AA15"/>
    <mergeCell ref="A16:C16"/>
    <mergeCell ref="D16:F16"/>
    <mergeCell ref="H16:J16"/>
    <mergeCell ref="K16:M16"/>
    <mergeCell ref="O16:Q16"/>
    <mergeCell ref="R16:T16"/>
    <mergeCell ref="V16:X16"/>
    <mergeCell ref="Y16:AA16"/>
    <mergeCell ref="A15:C15"/>
    <mergeCell ref="D15:F15"/>
    <mergeCell ref="H15:J15"/>
    <mergeCell ref="K15:M15"/>
    <mergeCell ref="O15:Q15"/>
    <mergeCell ref="R15:T15"/>
    <mergeCell ref="V17:X19"/>
    <mergeCell ref="Y17:AA19"/>
    <mergeCell ref="A21:N22"/>
    <mergeCell ref="O21:AA22"/>
    <mergeCell ref="A23:AA23"/>
    <mergeCell ref="A17:C19"/>
    <mergeCell ref="D17:F19"/>
    <mergeCell ref="H17:J19"/>
    <mergeCell ref="K17:M19"/>
    <mergeCell ref="O17:Q19"/>
    <mergeCell ref="R17:T19"/>
  </mergeCells>
  <pageMargins left="0.25" right="0.25" top="0.75" bottom="0.75" header="0.3" footer="0.3"/>
  <pageSetup paperSize="9" orientation="landscape" r:id="rId1"/>
  <drawing r:id="rId2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26528-CD4E-4BE0-B349-5C116E9B4F8F}">
  <sheetPr codeName="Feuil120"/>
  <dimension ref="A1:AE23"/>
  <sheetViews>
    <sheetView workbookViewId="0">
      <selection activeCell="A21" sqref="A21:AA23"/>
    </sheetView>
  </sheetViews>
  <sheetFormatPr baseColWidth="10" defaultRowHeight="12.75" x14ac:dyDescent="0.2"/>
  <cols>
    <col min="1" max="1" width="4.5703125" style="1" customWidth="1"/>
    <col min="2" max="6" width="5.85546875" style="1" customWidth="1"/>
    <col min="7" max="7" width="2.140625" style="1" customWidth="1"/>
    <col min="8" max="8" width="4.5703125" style="1" customWidth="1"/>
    <col min="9" max="13" width="5.85546875" style="1" customWidth="1"/>
    <col min="14" max="14" width="2.140625" style="1" customWidth="1"/>
    <col min="15" max="15" width="4.5703125" style="1" customWidth="1"/>
    <col min="16" max="20" width="5.85546875" style="1" customWidth="1"/>
    <col min="21" max="21" width="2.140625" style="1" customWidth="1"/>
    <col min="22" max="22" width="4.5703125" style="1" customWidth="1"/>
    <col min="23" max="27" width="5.85546875" style="1" customWidth="1"/>
    <col min="28" max="30" width="11.42578125" style="1"/>
    <col min="31" max="31" width="21.85546875" style="1" customWidth="1"/>
    <col min="32" max="16384" width="11.42578125" style="1"/>
  </cols>
  <sheetData>
    <row r="1" spans="1:31" ht="21.75" customHeight="1" x14ac:dyDescent="0.2">
      <c r="A1" s="101" t="s">
        <v>130</v>
      </c>
      <c r="B1" s="170" t="e">
        <f>VLOOKUP(C4,Liste!B:K,2,FALSE)</f>
        <v>#N/A</v>
      </c>
      <c r="C1" s="170"/>
      <c r="D1" s="170"/>
      <c r="E1" s="170"/>
      <c r="F1" s="170"/>
      <c r="G1" s="18"/>
      <c r="H1" s="101" t="s">
        <v>130</v>
      </c>
      <c r="I1" s="170" t="e">
        <f>VLOOKUP(J4,Liste!B:C,2,FALSE)</f>
        <v>#N/A</v>
      </c>
      <c r="J1" s="170"/>
      <c r="K1" s="170"/>
      <c r="L1" s="170"/>
      <c r="M1" s="170"/>
      <c r="N1" s="19"/>
      <c r="O1" s="101" t="s">
        <v>130</v>
      </c>
      <c r="P1" s="170" t="e">
        <f>VLOOKUP(Q4,Liste!B:C,2,FALSE)</f>
        <v>#N/A</v>
      </c>
      <c r="Q1" s="170"/>
      <c r="R1" s="170"/>
      <c r="S1" s="170"/>
      <c r="T1" s="170"/>
      <c r="U1" s="19"/>
      <c r="V1" s="101" t="s">
        <v>130</v>
      </c>
      <c r="W1" s="170" t="e">
        <f>VLOOKUP(X4,Liste!B:C,2,FALSE)</f>
        <v>#N/A</v>
      </c>
      <c r="X1" s="170"/>
      <c r="Y1" s="170"/>
      <c r="Z1" s="170"/>
      <c r="AA1" s="170"/>
    </row>
    <row r="2" spans="1:31" ht="21.75" customHeight="1" x14ac:dyDescent="0.2">
      <c r="A2" s="101" t="s">
        <v>30</v>
      </c>
      <c r="B2" s="170" t="e">
        <f>VLOOKUP(C4,Liste!B:D,3,FALSE)</f>
        <v>#N/A</v>
      </c>
      <c r="C2" s="170"/>
      <c r="D2" s="170"/>
      <c r="E2" s="170"/>
      <c r="F2" s="170"/>
      <c r="G2" s="18"/>
      <c r="H2" s="101" t="s">
        <v>30</v>
      </c>
      <c r="I2" s="170" t="e">
        <f>VLOOKUP(J4,Liste!B:D,3,FALSE)</f>
        <v>#N/A</v>
      </c>
      <c r="J2" s="170"/>
      <c r="K2" s="170"/>
      <c r="L2" s="170"/>
      <c r="M2" s="170"/>
      <c r="N2" s="19"/>
      <c r="O2" s="101" t="s">
        <v>30</v>
      </c>
      <c r="P2" s="170" t="e">
        <f>VLOOKUP(Q4,Liste!B:D,3,FALSE)</f>
        <v>#N/A</v>
      </c>
      <c r="Q2" s="170"/>
      <c r="R2" s="170"/>
      <c r="S2" s="170"/>
      <c r="T2" s="170"/>
      <c r="U2" s="19"/>
      <c r="V2" s="101" t="s">
        <v>30</v>
      </c>
      <c r="W2" s="170" t="e">
        <f>VLOOKUP(X4,Liste!B:D,3,FALSE)</f>
        <v>#N/A</v>
      </c>
      <c r="X2" s="170"/>
      <c r="Y2" s="170"/>
      <c r="Z2" s="170"/>
      <c r="AA2" s="170"/>
    </row>
    <row r="3" spans="1:31" ht="21.75" customHeight="1" x14ac:dyDescent="0.2">
      <c r="A3" s="171" t="s">
        <v>131</v>
      </c>
      <c r="B3" s="171"/>
      <c r="C3" s="170" t="e">
        <f>VLOOKUP(C4,Liste!B:K,5,FALSE)</f>
        <v>#N/A</v>
      </c>
      <c r="D3" s="170"/>
      <c r="E3" s="170"/>
      <c r="F3" s="170"/>
      <c r="G3" s="170"/>
      <c r="H3" s="171" t="s">
        <v>131</v>
      </c>
      <c r="I3" s="171"/>
      <c r="J3" s="170" t="e">
        <f>VLOOKUP(J4,Liste!B:K,5,FALSE)</f>
        <v>#N/A</v>
      </c>
      <c r="K3" s="170"/>
      <c r="L3" s="170"/>
      <c r="M3" s="170"/>
      <c r="N3" s="170"/>
      <c r="O3" s="171" t="s">
        <v>131</v>
      </c>
      <c r="P3" s="171"/>
      <c r="Q3" s="170" t="e">
        <f>VLOOKUP(Q4,Liste!B:F,5,FALSE)</f>
        <v>#N/A</v>
      </c>
      <c r="R3" s="170"/>
      <c r="S3" s="170"/>
      <c r="T3" s="170"/>
      <c r="U3" s="170"/>
      <c r="V3" s="171" t="s">
        <v>131</v>
      </c>
      <c r="W3" s="171"/>
      <c r="X3" s="170" t="e">
        <f>VLOOKUP(X4,Liste!B:F,5,FALSE)</f>
        <v>#N/A</v>
      </c>
      <c r="Y3" s="170"/>
      <c r="Z3" s="170"/>
      <c r="AA3" s="170"/>
      <c r="AB3" s="20"/>
    </row>
    <row r="4" spans="1:31" ht="21.75" customHeight="1" x14ac:dyDescent="0.2">
      <c r="A4" s="171" t="s">
        <v>132</v>
      </c>
      <c r="B4" s="171"/>
      <c r="C4" s="21" t="str">
        <f>Feuil1!H23</f>
        <v>8E</v>
      </c>
      <c r="D4" s="18"/>
      <c r="E4" s="18"/>
      <c r="F4" s="18"/>
      <c r="G4" s="18"/>
      <c r="H4" s="171" t="s">
        <v>132</v>
      </c>
      <c r="I4" s="171"/>
      <c r="J4" s="21" t="str">
        <f>Feuil1!H24</f>
        <v>8F</v>
      </c>
      <c r="K4" s="18"/>
      <c r="L4" s="18"/>
      <c r="M4" s="18"/>
      <c r="N4" s="18"/>
      <c r="O4" s="171" t="s">
        <v>132</v>
      </c>
      <c r="P4" s="171"/>
      <c r="Q4" s="21" t="str">
        <f>Feuil1!H25</f>
        <v>8G</v>
      </c>
      <c r="R4" s="18"/>
      <c r="S4" s="18"/>
      <c r="T4" s="18"/>
      <c r="U4" s="18"/>
      <c r="V4" s="171" t="s">
        <v>132</v>
      </c>
      <c r="W4" s="171"/>
      <c r="X4" s="21" t="str">
        <f>Feuil1!H26</f>
        <v>8H</v>
      </c>
      <c r="Y4" s="18"/>
      <c r="Z4" s="18"/>
      <c r="AA4" s="18"/>
      <c r="AE4" s="22"/>
    </row>
    <row r="5" spans="1:31" ht="21.75" customHeight="1" x14ac:dyDescent="0.2">
      <c r="A5" s="172" t="str">
        <f>Feuil1!D4</f>
        <v>2ème Tir</v>
      </c>
      <c r="B5" s="172"/>
      <c r="C5" s="163" t="s">
        <v>175</v>
      </c>
      <c r="D5" s="163"/>
      <c r="E5" s="173" t="e">
        <f>VLOOKUP(C4,Liste!B:K,4,FALSE)</f>
        <v>#N/A</v>
      </c>
      <c r="F5" s="173"/>
      <c r="G5" s="23"/>
      <c r="H5" s="172" t="str">
        <f>Feuil1!D4</f>
        <v>2ème Tir</v>
      </c>
      <c r="I5" s="172"/>
      <c r="J5" s="163" t="s">
        <v>175</v>
      </c>
      <c r="K5" s="163"/>
      <c r="L5" s="173" t="e">
        <f>VLOOKUP(J4,Liste!B:K,4,FALSE)</f>
        <v>#N/A</v>
      </c>
      <c r="M5" s="173"/>
      <c r="N5" s="23"/>
      <c r="O5" s="172" t="str">
        <f>Feuil1!D4</f>
        <v>2ème Tir</v>
      </c>
      <c r="P5" s="172"/>
      <c r="Q5" s="163" t="s">
        <v>175</v>
      </c>
      <c r="R5" s="163"/>
      <c r="S5" s="173" t="e">
        <f>VLOOKUP(Q4,Liste!B:E,4,FALSE)</f>
        <v>#N/A</v>
      </c>
      <c r="T5" s="173"/>
      <c r="U5" s="23"/>
      <c r="V5" s="172" t="str">
        <f>Feuil1!D4</f>
        <v>2ème Tir</v>
      </c>
      <c r="W5" s="172"/>
      <c r="X5" s="163" t="s">
        <v>175</v>
      </c>
      <c r="Y5" s="163"/>
      <c r="Z5" s="173" t="e">
        <f>VLOOKUP(X4,Liste!B:E,4,FALSE)</f>
        <v>#N/A</v>
      </c>
      <c r="AA5" s="173"/>
    </row>
    <row r="6" spans="1:31" ht="21.75" customHeight="1" x14ac:dyDescent="0.2">
      <c r="A6" s="180" t="s">
        <v>176</v>
      </c>
      <c r="B6" s="174" t="s">
        <v>177</v>
      </c>
      <c r="C6" s="174"/>
      <c r="D6" s="174"/>
      <c r="E6" s="174" t="s">
        <v>138</v>
      </c>
      <c r="F6" s="174" t="s">
        <v>139</v>
      </c>
      <c r="G6" s="18"/>
      <c r="H6" s="175" t="str">
        <f>A6</f>
        <v>N°</v>
      </c>
      <c r="I6" s="177" t="str">
        <f>B6</f>
        <v>Points par flèches</v>
      </c>
      <c r="J6" s="178"/>
      <c r="K6" s="179"/>
      <c r="L6" s="185" t="s">
        <v>138</v>
      </c>
      <c r="M6" s="185" t="s">
        <v>139</v>
      </c>
      <c r="N6" s="18"/>
      <c r="O6" s="180" t="s">
        <v>176</v>
      </c>
      <c r="P6" s="174" t="s">
        <v>177</v>
      </c>
      <c r="Q6" s="174"/>
      <c r="R6" s="174"/>
      <c r="S6" s="174" t="s">
        <v>138</v>
      </c>
      <c r="T6" s="174" t="s">
        <v>139</v>
      </c>
      <c r="U6" s="18"/>
      <c r="V6" s="180" t="str">
        <f>O6</f>
        <v>N°</v>
      </c>
      <c r="W6" s="174" t="str">
        <f>P6</f>
        <v>Points par flèches</v>
      </c>
      <c r="X6" s="174"/>
      <c r="Y6" s="174"/>
      <c r="Z6" s="174" t="s">
        <v>138</v>
      </c>
      <c r="AA6" s="174" t="s">
        <v>139</v>
      </c>
    </row>
    <row r="7" spans="1:31" ht="21.75" customHeight="1" x14ac:dyDescent="0.2">
      <c r="A7" s="180"/>
      <c r="B7" s="102">
        <v>1</v>
      </c>
      <c r="C7" s="102">
        <v>2</v>
      </c>
      <c r="D7" s="102">
        <v>3</v>
      </c>
      <c r="E7" s="174"/>
      <c r="F7" s="174"/>
      <c r="G7" s="18"/>
      <c r="H7" s="176"/>
      <c r="I7" s="102">
        <v>1</v>
      </c>
      <c r="J7" s="102">
        <v>2</v>
      </c>
      <c r="K7" s="102">
        <v>3</v>
      </c>
      <c r="L7" s="186"/>
      <c r="M7" s="186"/>
      <c r="N7" s="18"/>
      <c r="O7" s="180"/>
      <c r="P7" s="102">
        <v>1</v>
      </c>
      <c r="Q7" s="102">
        <v>2</v>
      </c>
      <c r="R7" s="102">
        <v>3</v>
      </c>
      <c r="S7" s="174"/>
      <c r="T7" s="174"/>
      <c r="U7" s="18"/>
      <c r="V7" s="180"/>
      <c r="W7" s="102">
        <v>1</v>
      </c>
      <c r="X7" s="102">
        <v>2</v>
      </c>
      <c r="Y7" s="102">
        <v>3</v>
      </c>
      <c r="Z7" s="174"/>
      <c r="AA7" s="174"/>
    </row>
    <row r="8" spans="1:31" ht="21.75" customHeight="1" x14ac:dyDescent="0.2">
      <c r="A8" s="25">
        <v>1</v>
      </c>
      <c r="B8" s="25"/>
      <c r="C8" s="25"/>
      <c r="D8" s="25"/>
      <c r="E8" s="25"/>
      <c r="F8" s="25"/>
      <c r="G8" s="18"/>
      <c r="H8" s="25">
        <v>1</v>
      </c>
      <c r="I8" s="25"/>
      <c r="J8" s="25"/>
      <c r="K8" s="25"/>
      <c r="L8" s="25"/>
      <c r="M8" s="25"/>
      <c r="N8" s="18"/>
      <c r="O8" s="25">
        <v>1</v>
      </c>
      <c r="P8" s="25"/>
      <c r="Q8" s="25"/>
      <c r="R8" s="25"/>
      <c r="S8" s="25"/>
      <c r="T8" s="25"/>
      <c r="U8" s="18"/>
      <c r="V8" s="25">
        <v>1</v>
      </c>
      <c r="W8" s="25"/>
      <c r="X8" s="25"/>
      <c r="Y8" s="25"/>
      <c r="Z8" s="25"/>
      <c r="AA8" s="25"/>
    </row>
    <row r="9" spans="1:31" ht="21.75" customHeight="1" x14ac:dyDescent="0.3">
      <c r="A9" s="25">
        <v>2</v>
      </c>
      <c r="B9" s="25"/>
      <c r="C9" s="25"/>
      <c r="D9" s="25"/>
      <c r="E9" s="25"/>
      <c r="F9" s="25"/>
      <c r="G9" s="18"/>
      <c r="H9" s="25">
        <v>2</v>
      </c>
      <c r="I9" s="25"/>
      <c r="J9" s="25"/>
      <c r="K9" s="25"/>
      <c r="L9" s="25"/>
      <c r="M9" s="25"/>
      <c r="N9" s="18"/>
      <c r="O9" s="25">
        <v>2</v>
      </c>
      <c r="P9" s="25"/>
      <c r="Q9" s="25"/>
      <c r="R9" s="25"/>
      <c r="S9" s="25"/>
      <c r="T9" s="25"/>
      <c r="U9" s="18"/>
      <c r="V9" s="25">
        <v>2</v>
      </c>
      <c r="W9" s="25"/>
      <c r="X9" s="25"/>
      <c r="Y9" s="25"/>
      <c r="Z9" s="25"/>
      <c r="AA9" s="25"/>
      <c r="AE9" s="9"/>
    </row>
    <row r="10" spans="1:31" ht="21.75" customHeight="1" x14ac:dyDescent="0.2">
      <c r="A10" s="25">
        <v>3</v>
      </c>
      <c r="B10" s="25"/>
      <c r="C10" s="25"/>
      <c r="D10" s="25"/>
      <c r="E10" s="25"/>
      <c r="F10" s="25"/>
      <c r="G10" s="18"/>
      <c r="H10" s="25">
        <v>3</v>
      </c>
      <c r="I10" s="25"/>
      <c r="J10" s="25"/>
      <c r="K10" s="25"/>
      <c r="L10" s="25"/>
      <c r="M10" s="25"/>
      <c r="N10" s="18"/>
      <c r="O10" s="25">
        <v>3</v>
      </c>
      <c r="P10" s="25"/>
      <c r="Q10" s="25"/>
      <c r="R10" s="25"/>
      <c r="S10" s="25"/>
      <c r="T10" s="25"/>
      <c r="U10" s="18"/>
      <c r="V10" s="25">
        <v>3</v>
      </c>
      <c r="W10" s="25"/>
      <c r="X10" s="25"/>
      <c r="Y10" s="25"/>
      <c r="Z10" s="25"/>
      <c r="AA10" s="25"/>
    </row>
    <row r="11" spans="1:31" ht="21.75" customHeight="1" x14ac:dyDescent="0.2">
      <c r="A11" s="25">
        <v>4</v>
      </c>
      <c r="B11" s="25"/>
      <c r="C11" s="25"/>
      <c r="D11" s="25"/>
      <c r="E11" s="25"/>
      <c r="F11" s="25"/>
      <c r="G11" s="18"/>
      <c r="H11" s="25">
        <v>4</v>
      </c>
      <c r="I11" s="25"/>
      <c r="J11" s="25"/>
      <c r="K11" s="25"/>
      <c r="L11" s="25"/>
      <c r="M11" s="25"/>
      <c r="N11" s="18"/>
      <c r="O11" s="25">
        <v>4</v>
      </c>
      <c r="P11" s="25"/>
      <c r="Q11" s="25"/>
      <c r="R11" s="25"/>
      <c r="S11" s="25"/>
      <c r="T11" s="25"/>
      <c r="U11" s="18"/>
      <c r="V11" s="25">
        <v>4</v>
      </c>
      <c r="W11" s="25"/>
      <c r="X11" s="25"/>
      <c r="Y11" s="25"/>
      <c r="Z11" s="25"/>
      <c r="AA11" s="25"/>
    </row>
    <row r="12" spans="1:31" ht="21.75" customHeight="1" x14ac:dyDescent="0.2">
      <c r="A12" s="25">
        <v>5</v>
      </c>
      <c r="B12" s="25"/>
      <c r="C12" s="25"/>
      <c r="D12" s="25"/>
      <c r="E12" s="25"/>
      <c r="F12" s="25"/>
      <c r="G12" s="18"/>
      <c r="H12" s="25">
        <v>5</v>
      </c>
      <c r="I12" s="25"/>
      <c r="J12" s="25"/>
      <c r="K12" s="25"/>
      <c r="L12" s="25"/>
      <c r="M12" s="25"/>
      <c r="N12" s="18"/>
      <c r="O12" s="25">
        <v>5</v>
      </c>
      <c r="P12" s="25"/>
      <c r="Q12" s="25"/>
      <c r="R12" s="25"/>
      <c r="S12" s="25"/>
      <c r="T12" s="25"/>
      <c r="U12" s="18"/>
      <c r="V12" s="25">
        <v>5</v>
      </c>
      <c r="W12" s="25"/>
      <c r="X12" s="25"/>
      <c r="Y12" s="25"/>
      <c r="Z12" s="25"/>
      <c r="AA12" s="25"/>
    </row>
    <row r="13" spans="1:31" ht="21.75" customHeight="1" x14ac:dyDescent="0.2">
      <c r="A13" s="25">
        <v>6</v>
      </c>
      <c r="B13" s="25"/>
      <c r="C13" s="25"/>
      <c r="D13" s="25"/>
      <c r="E13" s="25"/>
      <c r="F13" s="25"/>
      <c r="G13" s="18"/>
      <c r="H13" s="25">
        <v>6</v>
      </c>
      <c r="I13" s="25"/>
      <c r="J13" s="25"/>
      <c r="K13" s="25"/>
      <c r="L13" s="25"/>
      <c r="M13" s="25"/>
      <c r="N13" s="18"/>
      <c r="O13" s="25">
        <v>6</v>
      </c>
      <c r="P13" s="25"/>
      <c r="Q13" s="25"/>
      <c r="R13" s="25"/>
      <c r="S13" s="25"/>
      <c r="T13" s="25"/>
      <c r="U13" s="18"/>
      <c r="V13" s="25">
        <v>6</v>
      </c>
      <c r="W13" s="25"/>
      <c r="X13" s="25"/>
      <c r="Y13" s="25"/>
      <c r="Z13" s="25"/>
      <c r="AA13" s="25"/>
    </row>
    <row r="14" spans="1:31" ht="21.75" customHeight="1" x14ac:dyDescent="0.2">
      <c r="A14" s="181" t="s">
        <v>178</v>
      </c>
      <c r="B14" s="181"/>
      <c r="C14" s="181"/>
      <c r="D14" s="181"/>
      <c r="E14" s="181"/>
      <c r="F14" s="26"/>
      <c r="G14" s="23"/>
      <c r="H14" s="182" t="s">
        <v>178</v>
      </c>
      <c r="I14" s="183"/>
      <c r="J14" s="183"/>
      <c r="K14" s="183"/>
      <c r="L14" s="184"/>
      <c r="M14" s="26"/>
      <c r="N14" s="23"/>
      <c r="O14" s="181" t="s">
        <v>178</v>
      </c>
      <c r="P14" s="181"/>
      <c r="Q14" s="181"/>
      <c r="R14" s="181"/>
      <c r="S14" s="181"/>
      <c r="T14" s="26"/>
      <c r="U14" s="23"/>
      <c r="V14" s="181" t="s">
        <v>178</v>
      </c>
      <c r="W14" s="181"/>
      <c r="X14" s="181"/>
      <c r="Y14" s="181"/>
      <c r="Z14" s="181"/>
      <c r="AA14" s="26"/>
    </row>
    <row r="15" spans="1:31" ht="21.75" customHeight="1" x14ac:dyDescent="0.2">
      <c r="A15" s="187">
        <v>10</v>
      </c>
      <c r="B15" s="187"/>
      <c r="C15" s="187"/>
      <c r="D15" s="187">
        <v>9</v>
      </c>
      <c r="E15" s="187"/>
      <c r="F15" s="187"/>
      <c r="G15" s="23"/>
      <c r="H15" s="188">
        <v>10</v>
      </c>
      <c r="I15" s="189"/>
      <c r="J15" s="190"/>
      <c r="K15" s="188">
        <v>9</v>
      </c>
      <c r="L15" s="189"/>
      <c r="M15" s="190"/>
      <c r="N15" s="23"/>
      <c r="O15" s="187">
        <v>10</v>
      </c>
      <c r="P15" s="187"/>
      <c r="Q15" s="187"/>
      <c r="R15" s="187">
        <v>9</v>
      </c>
      <c r="S15" s="187"/>
      <c r="T15" s="187"/>
      <c r="U15" s="23"/>
      <c r="V15" s="187">
        <v>10</v>
      </c>
      <c r="W15" s="187"/>
      <c r="X15" s="187"/>
      <c r="Y15" s="187">
        <v>9</v>
      </c>
      <c r="Z15" s="187"/>
      <c r="AA15" s="187"/>
    </row>
    <row r="16" spans="1:31" ht="21.75" customHeight="1" x14ac:dyDescent="0.2">
      <c r="A16" s="187"/>
      <c r="B16" s="187"/>
      <c r="C16" s="187"/>
      <c r="D16" s="187"/>
      <c r="E16" s="187"/>
      <c r="F16" s="187"/>
      <c r="G16" s="23"/>
      <c r="H16" s="188"/>
      <c r="I16" s="189"/>
      <c r="J16" s="190"/>
      <c r="K16" s="188"/>
      <c r="L16" s="189"/>
      <c r="M16" s="190"/>
      <c r="N16" s="23"/>
      <c r="O16" s="187"/>
      <c r="P16" s="187"/>
      <c r="Q16" s="187"/>
      <c r="R16" s="187"/>
      <c r="S16" s="187"/>
      <c r="T16" s="187"/>
      <c r="U16" s="23"/>
      <c r="V16" s="187"/>
      <c r="W16" s="187"/>
      <c r="X16" s="187"/>
      <c r="Y16" s="187"/>
      <c r="Z16" s="187"/>
      <c r="AA16" s="187"/>
    </row>
    <row r="17" spans="1:27" ht="21.75" customHeight="1" x14ac:dyDescent="0.2">
      <c r="A17" s="191" t="s">
        <v>144</v>
      </c>
      <c r="B17" s="191"/>
      <c r="C17" s="191"/>
      <c r="D17" s="191" t="s">
        <v>143</v>
      </c>
      <c r="E17" s="191"/>
      <c r="F17" s="191"/>
      <c r="G17" s="23"/>
      <c r="H17" s="192" t="s">
        <v>144</v>
      </c>
      <c r="I17" s="193"/>
      <c r="J17" s="194"/>
      <c r="K17" s="192" t="s">
        <v>143</v>
      </c>
      <c r="L17" s="193"/>
      <c r="M17" s="194"/>
      <c r="N17" s="23"/>
      <c r="O17" s="191" t="s">
        <v>144</v>
      </c>
      <c r="P17" s="191"/>
      <c r="Q17" s="191"/>
      <c r="R17" s="191" t="s">
        <v>143</v>
      </c>
      <c r="S17" s="191"/>
      <c r="T17" s="191"/>
      <c r="U17" s="23"/>
      <c r="V17" s="191" t="s">
        <v>144</v>
      </c>
      <c r="W17" s="191"/>
      <c r="X17" s="191"/>
      <c r="Y17" s="191" t="s">
        <v>143</v>
      </c>
      <c r="Z17" s="191"/>
      <c r="AA17" s="191"/>
    </row>
    <row r="18" spans="1:27" ht="21.75" customHeight="1" x14ac:dyDescent="0.2">
      <c r="A18" s="191"/>
      <c r="B18" s="191"/>
      <c r="C18" s="191"/>
      <c r="D18" s="191"/>
      <c r="E18" s="191"/>
      <c r="F18" s="191"/>
      <c r="G18" s="23"/>
      <c r="H18" s="195"/>
      <c r="I18" s="196"/>
      <c r="J18" s="197"/>
      <c r="K18" s="195"/>
      <c r="L18" s="196"/>
      <c r="M18" s="197"/>
      <c r="N18" s="23"/>
      <c r="O18" s="191"/>
      <c r="P18" s="191"/>
      <c r="Q18" s="191"/>
      <c r="R18" s="191"/>
      <c r="S18" s="191"/>
      <c r="T18" s="191"/>
      <c r="U18" s="23"/>
      <c r="V18" s="191"/>
      <c r="W18" s="191"/>
      <c r="X18" s="191"/>
      <c r="Y18" s="191"/>
      <c r="Z18" s="191"/>
      <c r="AA18" s="191"/>
    </row>
    <row r="19" spans="1:27" ht="21.75" customHeight="1" x14ac:dyDescent="0.2">
      <c r="A19" s="191"/>
      <c r="B19" s="191"/>
      <c r="C19" s="191"/>
      <c r="D19" s="191"/>
      <c r="E19" s="191"/>
      <c r="F19" s="191"/>
      <c r="G19" s="23"/>
      <c r="H19" s="198"/>
      <c r="I19" s="199"/>
      <c r="J19" s="200"/>
      <c r="K19" s="198"/>
      <c r="L19" s="199"/>
      <c r="M19" s="200"/>
      <c r="N19" s="23"/>
      <c r="O19" s="191"/>
      <c r="P19" s="191"/>
      <c r="Q19" s="191"/>
      <c r="R19" s="191"/>
      <c r="S19" s="191"/>
      <c r="T19" s="191"/>
      <c r="U19" s="23"/>
      <c r="V19" s="191"/>
      <c r="W19" s="191"/>
      <c r="X19" s="191"/>
      <c r="Y19" s="191"/>
      <c r="Z19" s="191"/>
      <c r="AA19" s="191"/>
    </row>
    <row r="20" spans="1:27" ht="21.75" customHeight="1" x14ac:dyDescent="0.2"/>
    <row r="21" spans="1:27" ht="21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 t="str">
        <f>Feuil1!D6</f>
        <v>2ème étape Challenge CHAIRMARTIN</v>
      </c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7"/>
    </row>
    <row r="22" spans="1:27" ht="21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</row>
    <row r="23" spans="1:2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</row>
  </sheetData>
  <mergeCells count="79">
    <mergeCell ref="B1:F1"/>
    <mergeCell ref="I1:M1"/>
    <mergeCell ref="P1:T1"/>
    <mergeCell ref="W1:AA1"/>
    <mergeCell ref="B2:F2"/>
    <mergeCell ref="I2:M2"/>
    <mergeCell ref="P2:T2"/>
    <mergeCell ref="W2:AA2"/>
    <mergeCell ref="V3:W3"/>
    <mergeCell ref="X3:AA3"/>
    <mergeCell ref="A4:B4"/>
    <mergeCell ref="H4:I4"/>
    <mergeCell ref="O4:P4"/>
    <mergeCell ref="V4:W4"/>
    <mergeCell ref="A3:B3"/>
    <mergeCell ref="C3:G3"/>
    <mergeCell ref="H3:I3"/>
    <mergeCell ref="J3:N3"/>
    <mergeCell ref="O3:P3"/>
    <mergeCell ref="Q3:U3"/>
    <mergeCell ref="A5:B5"/>
    <mergeCell ref="C5:D5"/>
    <mergeCell ref="E5:F5"/>
    <mergeCell ref="H5:I5"/>
    <mergeCell ref="J5:K5"/>
    <mergeCell ref="Q5:R5"/>
    <mergeCell ref="S5:T5"/>
    <mergeCell ref="V5:W5"/>
    <mergeCell ref="X5:Y5"/>
    <mergeCell ref="Z5:AA5"/>
    <mergeCell ref="E6:E7"/>
    <mergeCell ref="F6:F7"/>
    <mergeCell ref="H6:H7"/>
    <mergeCell ref="I6:K6"/>
    <mergeCell ref="O5:P5"/>
    <mergeCell ref="L5:M5"/>
    <mergeCell ref="V6:V7"/>
    <mergeCell ref="W6:Y6"/>
    <mergeCell ref="Z6:Z7"/>
    <mergeCell ref="AA6:AA7"/>
    <mergeCell ref="A14:E14"/>
    <mergeCell ref="H14:L14"/>
    <mergeCell ref="O14:S14"/>
    <mergeCell ref="V14:Z14"/>
    <mergeCell ref="L6:L7"/>
    <mergeCell ref="M6:M7"/>
    <mergeCell ref="O6:O7"/>
    <mergeCell ref="P6:R6"/>
    <mergeCell ref="S6:S7"/>
    <mergeCell ref="T6:T7"/>
    <mergeCell ref="A6:A7"/>
    <mergeCell ref="B6:D6"/>
    <mergeCell ref="V15:X15"/>
    <mergeCell ref="Y15:AA15"/>
    <mergeCell ref="A16:C16"/>
    <mergeCell ref="D16:F16"/>
    <mergeCell ref="H16:J16"/>
    <mergeCell ref="K16:M16"/>
    <mergeCell ref="O16:Q16"/>
    <mergeCell ref="R16:T16"/>
    <mergeCell ref="V16:X16"/>
    <mergeCell ref="Y16:AA16"/>
    <mergeCell ref="A15:C15"/>
    <mergeCell ref="D15:F15"/>
    <mergeCell ref="H15:J15"/>
    <mergeCell ref="K15:M15"/>
    <mergeCell ref="O15:Q15"/>
    <mergeCell ref="R15:T15"/>
    <mergeCell ref="V17:X19"/>
    <mergeCell ref="Y17:AA19"/>
    <mergeCell ref="A21:N22"/>
    <mergeCell ref="O21:AA22"/>
    <mergeCell ref="A23:AA23"/>
    <mergeCell ref="A17:C19"/>
    <mergeCell ref="D17:F19"/>
    <mergeCell ref="H17:J19"/>
    <mergeCell ref="K17:M19"/>
    <mergeCell ref="O17:Q19"/>
    <mergeCell ref="R17:T19"/>
  </mergeCells>
  <pageMargins left="0.25" right="0.25" top="0.75" bottom="0.75" header="0.3" footer="0.3"/>
  <pageSetup paperSize="9" orientation="landscape" r:id="rId1"/>
  <drawing r:id="rId2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D7EF0-A3B9-4592-AED4-5026A048411F}">
  <sheetPr codeName="Feuil121"/>
  <dimension ref="A1:AE23"/>
  <sheetViews>
    <sheetView workbookViewId="0">
      <selection activeCell="A21" sqref="A21:AA23"/>
    </sheetView>
  </sheetViews>
  <sheetFormatPr baseColWidth="10" defaultRowHeight="12.75" x14ac:dyDescent="0.2"/>
  <cols>
    <col min="1" max="1" width="4.5703125" style="1" customWidth="1"/>
    <col min="2" max="6" width="5.85546875" style="1" customWidth="1"/>
    <col min="7" max="7" width="2.140625" style="1" customWidth="1"/>
    <col min="8" max="8" width="4.5703125" style="1" customWidth="1"/>
    <col min="9" max="13" width="5.85546875" style="1" customWidth="1"/>
    <col min="14" max="14" width="2.140625" style="1" customWidth="1"/>
    <col min="15" max="15" width="4.5703125" style="1" customWidth="1"/>
    <col min="16" max="20" width="5.85546875" style="1" customWidth="1"/>
    <col min="21" max="21" width="2.140625" style="1" customWidth="1"/>
    <col min="22" max="22" width="4.5703125" style="1" customWidth="1"/>
    <col min="23" max="27" width="5.85546875" style="1" customWidth="1"/>
    <col min="28" max="30" width="11.42578125" style="1"/>
    <col min="31" max="31" width="21.85546875" style="1" customWidth="1"/>
    <col min="32" max="16384" width="11.42578125" style="1"/>
  </cols>
  <sheetData>
    <row r="1" spans="1:31" ht="21.75" customHeight="1" x14ac:dyDescent="0.2">
      <c r="A1" s="101" t="s">
        <v>130</v>
      </c>
      <c r="B1" s="170" t="e">
        <f>VLOOKUP(C4,Liste!B:K,2,FALSE)</f>
        <v>#N/A</v>
      </c>
      <c r="C1" s="170"/>
      <c r="D1" s="170"/>
      <c r="E1" s="170"/>
      <c r="F1" s="170"/>
      <c r="G1" s="18"/>
      <c r="H1" s="101" t="s">
        <v>130</v>
      </c>
      <c r="I1" s="170" t="e">
        <f>VLOOKUP(J4,Liste!B:C,2,FALSE)</f>
        <v>#N/A</v>
      </c>
      <c r="J1" s="170"/>
      <c r="K1" s="170"/>
      <c r="L1" s="170"/>
      <c r="M1" s="170"/>
      <c r="N1" s="19"/>
      <c r="O1" s="101" t="s">
        <v>130</v>
      </c>
      <c r="P1" s="170" t="e">
        <f>VLOOKUP(Q4,Liste!B:C,2,FALSE)</f>
        <v>#N/A</v>
      </c>
      <c r="Q1" s="170"/>
      <c r="R1" s="170"/>
      <c r="S1" s="170"/>
      <c r="T1" s="170"/>
      <c r="U1" s="19"/>
      <c r="V1" s="101" t="s">
        <v>130</v>
      </c>
      <c r="W1" s="170" t="e">
        <f>VLOOKUP(X4,Liste!B:C,2,FALSE)</f>
        <v>#N/A</v>
      </c>
      <c r="X1" s="170"/>
      <c r="Y1" s="170"/>
      <c r="Z1" s="170"/>
      <c r="AA1" s="170"/>
    </row>
    <row r="2" spans="1:31" ht="21.75" customHeight="1" x14ac:dyDescent="0.2">
      <c r="A2" s="101" t="s">
        <v>30</v>
      </c>
      <c r="B2" s="170" t="e">
        <f>VLOOKUP(C4,Liste!B:D,3,FALSE)</f>
        <v>#N/A</v>
      </c>
      <c r="C2" s="170"/>
      <c r="D2" s="170"/>
      <c r="E2" s="170"/>
      <c r="F2" s="170"/>
      <c r="G2" s="18"/>
      <c r="H2" s="101" t="s">
        <v>30</v>
      </c>
      <c r="I2" s="170" t="e">
        <f>VLOOKUP(J4,Liste!B:D,3,FALSE)</f>
        <v>#N/A</v>
      </c>
      <c r="J2" s="170"/>
      <c r="K2" s="170"/>
      <c r="L2" s="170"/>
      <c r="M2" s="170"/>
      <c r="N2" s="19"/>
      <c r="O2" s="101" t="s">
        <v>30</v>
      </c>
      <c r="P2" s="170" t="e">
        <f>VLOOKUP(Q4,Liste!B:D,3,FALSE)</f>
        <v>#N/A</v>
      </c>
      <c r="Q2" s="170"/>
      <c r="R2" s="170"/>
      <c r="S2" s="170"/>
      <c r="T2" s="170"/>
      <c r="U2" s="19"/>
      <c r="V2" s="101" t="s">
        <v>30</v>
      </c>
      <c r="W2" s="170" t="e">
        <f>VLOOKUP(X4,Liste!B:D,3,FALSE)</f>
        <v>#N/A</v>
      </c>
      <c r="X2" s="170"/>
      <c r="Y2" s="170"/>
      <c r="Z2" s="170"/>
      <c r="AA2" s="170"/>
    </row>
    <row r="3" spans="1:31" ht="21.75" customHeight="1" x14ac:dyDescent="0.2">
      <c r="A3" s="171" t="s">
        <v>131</v>
      </c>
      <c r="B3" s="171"/>
      <c r="C3" s="170" t="e">
        <f>VLOOKUP(C4,Liste!B:K,5,FALSE)</f>
        <v>#N/A</v>
      </c>
      <c r="D3" s="170"/>
      <c r="E3" s="170"/>
      <c r="F3" s="170"/>
      <c r="G3" s="170"/>
      <c r="H3" s="171" t="s">
        <v>131</v>
      </c>
      <c r="I3" s="171"/>
      <c r="J3" s="170" t="e">
        <f>VLOOKUP(J4,Liste!B:K,5,FALSE)</f>
        <v>#N/A</v>
      </c>
      <c r="K3" s="170"/>
      <c r="L3" s="170"/>
      <c r="M3" s="170"/>
      <c r="N3" s="170"/>
      <c r="O3" s="171" t="s">
        <v>131</v>
      </c>
      <c r="P3" s="171"/>
      <c r="Q3" s="170" t="e">
        <f>VLOOKUP(Q4,Liste!B:F,5,FALSE)</f>
        <v>#N/A</v>
      </c>
      <c r="R3" s="170"/>
      <c r="S3" s="170"/>
      <c r="T3" s="170"/>
      <c r="U3" s="170"/>
      <c r="V3" s="171" t="s">
        <v>131</v>
      </c>
      <c r="W3" s="171"/>
      <c r="X3" s="170" t="e">
        <f>VLOOKUP(X4,Liste!B:F,5,FALSE)</f>
        <v>#N/A</v>
      </c>
      <c r="Y3" s="170"/>
      <c r="Z3" s="170"/>
      <c r="AA3" s="170"/>
      <c r="AB3" s="20"/>
    </row>
    <row r="4" spans="1:31" ht="21.75" customHeight="1" x14ac:dyDescent="0.2">
      <c r="A4" s="171" t="s">
        <v>132</v>
      </c>
      <c r="B4" s="171"/>
      <c r="C4" s="21" t="str">
        <f>Feuil1!J11</f>
        <v>9A</v>
      </c>
      <c r="D4" s="18"/>
      <c r="E4" s="18"/>
      <c r="F4" s="18"/>
      <c r="G4" s="18"/>
      <c r="H4" s="171" t="s">
        <v>132</v>
      </c>
      <c r="I4" s="171"/>
      <c r="J4" s="21" t="str">
        <f>Feuil1!J12</f>
        <v>9B</v>
      </c>
      <c r="K4" s="18"/>
      <c r="L4" s="18"/>
      <c r="M4" s="18"/>
      <c r="N4" s="18"/>
      <c r="O4" s="171" t="s">
        <v>132</v>
      </c>
      <c r="P4" s="171"/>
      <c r="Q4" s="21" t="str">
        <f>Feuil1!J13</f>
        <v>9C</v>
      </c>
      <c r="R4" s="18"/>
      <c r="S4" s="18"/>
      <c r="T4" s="18"/>
      <c r="U4" s="18"/>
      <c r="V4" s="171" t="s">
        <v>132</v>
      </c>
      <c r="W4" s="171"/>
      <c r="X4" s="21" t="str">
        <f>Feuil1!J14</f>
        <v>9D</v>
      </c>
      <c r="Y4" s="18"/>
      <c r="Z4" s="18"/>
      <c r="AA4" s="18"/>
      <c r="AE4" s="22"/>
    </row>
    <row r="5" spans="1:31" ht="21.75" customHeight="1" x14ac:dyDescent="0.2">
      <c r="A5" s="172" t="str">
        <f>Feuil1!D4</f>
        <v>2ème Tir</v>
      </c>
      <c r="B5" s="172"/>
      <c r="C5" s="163" t="s">
        <v>175</v>
      </c>
      <c r="D5" s="163"/>
      <c r="E5" s="173" t="e">
        <f>VLOOKUP(C4,Liste!B:K,4,FALSE)</f>
        <v>#N/A</v>
      </c>
      <c r="F5" s="173"/>
      <c r="G5" s="23"/>
      <c r="H5" s="172" t="str">
        <f>Feuil1!D4</f>
        <v>2ème Tir</v>
      </c>
      <c r="I5" s="172"/>
      <c r="J5" s="163" t="s">
        <v>175</v>
      </c>
      <c r="K5" s="163"/>
      <c r="L5" s="173" t="e">
        <f>VLOOKUP(J4,Liste!B:K,4,FALSE)</f>
        <v>#N/A</v>
      </c>
      <c r="M5" s="173"/>
      <c r="N5" s="23"/>
      <c r="O5" s="172" t="str">
        <f>Feuil1!D4</f>
        <v>2ème Tir</v>
      </c>
      <c r="P5" s="172"/>
      <c r="Q5" s="163" t="s">
        <v>175</v>
      </c>
      <c r="R5" s="163"/>
      <c r="S5" s="173" t="e">
        <f>VLOOKUP(Q4,Liste!B:E,4,FALSE)</f>
        <v>#N/A</v>
      </c>
      <c r="T5" s="173"/>
      <c r="U5" s="23"/>
      <c r="V5" s="172" t="str">
        <f>Feuil1!D4</f>
        <v>2ème Tir</v>
      </c>
      <c r="W5" s="172"/>
      <c r="X5" s="163" t="s">
        <v>175</v>
      </c>
      <c r="Y5" s="163"/>
      <c r="Z5" s="173" t="e">
        <f>VLOOKUP(X4,Liste!B:E,4,FALSE)</f>
        <v>#N/A</v>
      </c>
      <c r="AA5" s="173"/>
    </row>
    <row r="6" spans="1:31" ht="21.75" customHeight="1" x14ac:dyDescent="0.2">
      <c r="A6" s="180" t="s">
        <v>176</v>
      </c>
      <c r="B6" s="174" t="s">
        <v>177</v>
      </c>
      <c r="C6" s="174"/>
      <c r="D6" s="174"/>
      <c r="E6" s="174" t="s">
        <v>138</v>
      </c>
      <c r="F6" s="174" t="s">
        <v>139</v>
      </c>
      <c r="G6" s="18"/>
      <c r="H6" s="175" t="str">
        <f>A6</f>
        <v>N°</v>
      </c>
      <c r="I6" s="177" t="str">
        <f>B6</f>
        <v>Points par flèches</v>
      </c>
      <c r="J6" s="178"/>
      <c r="K6" s="179"/>
      <c r="L6" s="185" t="s">
        <v>138</v>
      </c>
      <c r="M6" s="185" t="s">
        <v>139</v>
      </c>
      <c r="N6" s="18"/>
      <c r="O6" s="180" t="s">
        <v>176</v>
      </c>
      <c r="P6" s="174" t="s">
        <v>177</v>
      </c>
      <c r="Q6" s="174"/>
      <c r="R6" s="174"/>
      <c r="S6" s="174" t="s">
        <v>138</v>
      </c>
      <c r="T6" s="174" t="s">
        <v>139</v>
      </c>
      <c r="U6" s="18"/>
      <c r="V6" s="180" t="str">
        <f>O6</f>
        <v>N°</v>
      </c>
      <c r="W6" s="174" t="str">
        <f>P6</f>
        <v>Points par flèches</v>
      </c>
      <c r="X6" s="174"/>
      <c r="Y6" s="174"/>
      <c r="Z6" s="174" t="s">
        <v>138</v>
      </c>
      <c r="AA6" s="174" t="s">
        <v>139</v>
      </c>
    </row>
    <row r="7" spans="1:31" ht="21.75" customHeight="1" x14ac:dyDescent="0.2">
      <c r="A7" s="180"/>
      <c r="B7" s="102">
        <v>1</v>
      </c>
      <c r="C7" s="102">
        <v>2</v>
      </c>
      <c r="D7" s="102">
        <v>3</v>
      </c>
      <c r="E7" s="174"/>
      <c r="F7" s="174"/>
      <c r="G7" s="18"/>
      <c r="H7" s="176"/>
      <c r="I7" s="102">
        <v>1</v>
      </c>
      <c r="J7" s="102">
        <v>2</v>
      </c>
      <c r="K7" s="102">
        <v>3</v>
      </c>
      <c r="L7" s="186"/>
      <c r="M7" s="186"/>
      <c r="N7" s="18"/>
      <c r="O7" s="180"/>
      <c r="P7" s="102">
        <v>1</v>
      </c>
      <c r="Q7" s="102">
        <v>2</v>
      </c>
      <c r="R7" s="102">
        <v>3</v>
      </c>
      <c r="S7" s="174"/>
      <c r="T7" s="174"/>
      <c r="U7" s="18"/>
      <c r="V7" s="180"/>
      <c r="W7" s="102">
        <v>1</v>
      </c>
      <c r="X7" s="102">
        <v>2</v>
      </c>
      <c r="Y7" s="102">
        <v>3</v>
      </c>
      <c r="Z7" s="174"/>
      <c r="AA7" s="174"/>
    </row>
    <row r="8" spans="1:31" ht="21.75" customHeight="1" x14ac:dyDescent="0.2">
      <c r="A8" s="25">
        <v>1</v>
      </c>
      <c r="B8" s="25"/>
      <c r="C8" s="25"/>
      <c r="D8" s="25"/>
      <c r="E8" s="25"/>
      <c r="F8" s="25"/>
      <c r="G8" s="18"/>
      <c r="H8" s="25">
        <v>1</v>
      </c>
      <c r="I8" s="25"/>
      <c r="J8" s="25"/>
      <c r="K8" s="25"/>
      <c r="L8" s="25"/>
      <c r="M8" s="25"/>
      <c r="N8" s="18"/>
      <c r="O8" s="25">
        <v>1</v>
      </c>
      <c r="P8" s="25"/>
      <c r="Q8" s="25"/>
      <c r="R8" s="25"/>
      <c r="S8" s="25"/>
      <c r="T8" s="25"/>
      <c r="U8" s="18"/>
      <c r="V8" s="25">
        <v>1</v>
      </c>
      <c r="W8" s="25"/>
      <c r="X8" s="25"/>
      <c r="Y8" s="25"/>
      <c r="Z8" s="25"/>
      <c r="AA8" s="25"/>
    </row>
    <row r="9" spans="1:31" ht="21.75" customHeight="1" x14ac:dyDescent="0.3">
      <c r="A9" s="25">
        <v>2</v>
      </c>
      <c r="B9" s="25"/>
      <c r="C9" s="25"/>
      <c r="D9" s="25"/>
      <c r="E9" s="25"/>
      <c r="F9" s="25"/>
      <c r="G9" s="18"/>
      <c r="H9" s="25">
        <v>2</v>
      </c>
      <c r="I9" s="25"/>
      <c r="J9" s="25"/>
      <c r="K9" s="25"/>
      <c r="L9" s="25"/>
      <c r="M9" s="25"/>
      <c r="N9" s="18"/>
      <c r="O9" s="25">
        <v>2</v>
      </c>
      <c r="P9" s="25"/>
      <c r="Q9" s="25"/>
      <c r="R9" s="25"/>
      <c r="S9" s="25"/>
      <c r="T9" s="25"/>
      <c r="U9" s="18"/>
      <c r="V9" s="25">
        <v>2</v>
      </c>
      <c r="W9" s="25"/>
      <c r="X9" s="25"/>
      <c r="Y9" s="25"/>
      <c r="Z9" s="25"/>
      <c r="AA9" s="25"/>
      <c r="AE9" s="9"/>
    </row>
    <row r="10" spans="1:31" ht="21.75" customHeight="1" x14ac:dyDescent="0.2">
      <c r="A10" s="25">
        <v>3</v>
      </c>
      <c r="B10" s="25"/>
      <c r="C10" s="25"/>
      <c r="D10" s="25"/>
      <c r="E10" s="25"/>
      <c r="F10" s="25"/>
      <c r="G10" s="18"/>
      <c r="H10" s="25">
        <v>3</v>
      </c>
      <c r="I10" s="25"/>
      <c r="J10" s="25"/>
      <c r="K10" s="25"/>
      <c r="L10" s="25"/>
      <c r="M10" s="25"/>
      <c r="N10" s="18"/>
      <c r="O10" s="25">
        <v>3</v>
      </c>
      <c r="P10" s="25"/>
      <c r="Q10" s="25"/>
      <c r="R10" s="25"/>
      <c r="S10" s="25"/>
      <c r="T10" s="25"/>
      <c r="U10" s="18"/>
      <c r="V10" s="25">
        <v>3</v>
      </c>
      <c r="W10" s="25"/>
      <c r="X10" s="25"/>
      <c r="Y10" s="25"/>
      <c r="Z10" s="25"/>
      <c r="AA10" s="25"/>
    </row>
    <row r="11" spans="1:31" ht="21.75" customHeight="1" x14ac:dyDescent="0.2">
      <c r="A11" s="25">
        <v>4</v>
      </c>
      <c r="B11" s="25"/>
      <c r="C11" s="25"/>
      <c r="D11" s="25"/>
      <c r="E11" s="25"/>
      <c r="F11" s="25"/>
      <c r="G11" s="18"/>
      <c r="H11" s="25">
        <v>4</v>
      </c>
      <c r="I11" s="25"/>
      <c r="J11" s="25"/>
      <c r="K11" s="25"/>
      <c r="L11" s="25"/>
      <c r="M11" s="25"/>
      <c r="N11" s="18"/>
      <c r="O11" s="25">
        <v>4</v>
      </c>
      <c r="P11" s="25"/>
      <c r="Q11" s="25"/>
      <c r="R11" s="25"/>
      <c r="S11" s="25"/>
      <c r="T11" s="25"/>
      <c r="U11" s="18"/>
      <c r="V11" s="25">
        <v>4</v>
      </c>
      <c r="W11" s="25"/>
      <c r="X11" s="25"/>
      <c r="Y11" s="25"/>
      <c r="Z11" s="25"/>
      <c r="AA11" s="25"/>
    </row>
    <row r="12" spans="1:31" ht="21.75" customHeight="1" x14ac:dyDescent="0.2">
      <c r="A12" s="25">
        <v>5</v>
      </c>
      <c r="B12" s="25"/>
      <c r="C12" s="25"/>
      <c r="D12" s="25"/>
      <c r="E12" s="25"/>
      <c r="F12" s="25"/>
      <c r="G12" s="18"/>
      <c r="H12" s="25">
        <v>5</v>
      </c>
      <c r="I12" s="25"/>
      <c r="J12" s="25"/>
      <c r="K12" s="25"/>
      <c r="L12" s="25"/>
      <c r="M12" s="25"/>
      <c r="N12" s="18"/>
      <c r="O12" s="25">
        <v>5</v>
      </c>
      <c r="P12" s="25"/>
      <c r="Q12" s="25"/>
      <c r="R12" s="25"/>
      <c r="S12" s="25"/>
      <c r="T12" s="25"/>
      <c r="U12" s="18"/>
      <c r="V12" s="25">
        <v>5</v>
      </c>
      <c r="W12" s="25"/>
      <c r="X12" s="25"/>
      <c r="Y12" s="25"/>
      <c r="Z12" s="25"/>
      <c r="AA12" s="25"/>
    </row>
    <row r="13" spans="1:31" ht="21.75" customHeight="1" x14ac:dyDescent="0.2">
      <c r="A13" s="25">
        <v>6</v>
      </c>
      <c r="B13" s="25"/>
      <c r="C13" s="25"/>
      <c r="D13" s="25"/>
      <c r="E13" s="25"/>
      <c r="F13" s="25"/>
      <c r="G13" s="18"/>
      <c r="H13" s="25">
        <v>6</v>
      </c>
      <c r="I13" s="25"/>
      <c r="J13" s="25"/>
      <c r="K13" s="25"/>
      <c r="L13" s="25"/>
      <c r="M13" s="25"/>
      <c r="N13" s="18"/>
      <c r="O13" s="25">
        <v>6</v>
      </c>
      <c r="P13" s="25"/>
      <c r="Q13" s="25"/>
      <c r="R13" s="25"/>
      <c r="S13" s="25"/>
      <c r="T13" s="25"/>
      <c r="U13" s="18"/>
      <c r="V13" s="25">
        <v>6</v>
      </c>
      <c r="W13" s="25"/>
      <c r="X13" s="25"/>
      <c r="Y13" s="25"/>
      <c r="Z13" s="25"/>
      <c r="AA13" s="25"/>
    </row>
    <row r="14" spans="1:31" ht="21.75" customHeight="1" x14ac:dyDescent="0.2">
      <c r="A14" s="181" t="s">
        <v>178</v>
      </c>
      <c r="B14" s="181"/>
      <c r="C14" s="181"/>
      <c r="D14" s="181"/>
      <c r="E14" s="181"/>
      <c r="F14" s="26"/>
      <c r="G14" s="23"/>
      <c r="H14" s="182" t="s">
        <v>178</v>
      </c>
      <c r="I14" s="183"/>
      <c r="J14" s="183"/>
      <c r="K14" s="183"/>
      <c r="L14" s="184"/>
      <c r="M14" s="26"/>
      <c r="N14" s="23"/>
      <c r="O14" s="181" t="s">
        <v>178</v>
      </c>
      <c r="P14" s="181"/>
      <c r="Q14" s="181"/>
      <c r="R14" s="181"/>
      <c r="S14" s="181"/>
      <c r="T14" s="26"/>
      <c r="U14" s="23"/>
      <c r="V14" s="181" t="s">
        <v>178</v>
      </c>
      <c r="W14" s="181"/>
      <c r="X14" s="181"/>
      <c r="Y14" s="181"/>
      <c r="Z14" s="181"/>
      <c r="AA14" s="26"/>
    </row>
    <row r="15" spans="1:31" ht="21.75" customHeight="1" x14ac:dyDescent="0.2">
      <c r="A15" s="187">
        <v>10</v>
      </c>
      <c r="B15" s="187"/>
      <c r="C15" s="187"/>
      <c r="D15" s="187">
        <v>9</v>
      </c>
      <c r="E15" s="187"/>
      <c r="F15" s="187"/>
      <c r="G15" s="23"/>
      <c r="H15" s="188">
        <v>10</v>
      </c>
      <c r="I15" s="189"/>
      <c r="J15" s="190"/>
      <c r="K15" s="188">
        <v>9</v>
      </c>
      <c r="L15" s="189"/>
      <c r="M15" s="190"/>
      <c r="N15" s="23"/>
      <c r="O15" s="187">
        <v>10</v>
      </c>
      <c r="P15" s="187"/>
      <c r="Q15" s="187"/>
      <c r="R15" s="187">
        <v>9</v>
      </c>
      <c r="S15" s="187"/>
      <c r="T15" s="187"/>
      <c r="U15" s="23"/>
      <c r="V15" s="187">
        <v>10</v>
      </c>
      <c r="W15" s="187"/>
      <c r="X15" s="187"/>
      <c r="Y15" s="187">
        <v>9</v>
      </c>
      <c r="Z15" s="187"/>
      <c r="AA15" s="187"/>
    </row>
    <row r="16" spans="1:31" ht="21.75" customHeight="1" x14ac:dyDescent="0.2">
      <c r="A16" s="187"/>
      <c r="B16" s="187"/>
      <c r="C16" s="187"/>
      <c r="D16" s="187"/>
      <c r="E16" s="187"/>
      <c r="F16" s="187"/>
      <c r="G16" s="23"/>
      <c r="H16" s="188"/>
      <c r="I16" s="189"/>
      <c r="J16" s="190"/>
      <c r="K16" s="188"/>
      <c r="L16" s="189"/>
      <c r="M16" s="190"/>
      <c r="N16" s="23"/>
      <c r="O16" s="187"/>
      <c r="P16" s="187"/>
      <c r="Q16" s="187"/>
      <c r="R16" s="187"/>
      <c r="S16" s="187"/>
      <c r="T16" s="187"/>
      <c r="U16" s="23"/>
      <c r="V16" s="187"/>
      <c r="W16" s="187"/>
      <c r="X16" s="187"/>
      <c r="Y16" s="187"/>
      <c r="Z16" s="187"/>
      <c r="AA16" s="187"/>
    </row>
    <row r="17" spans="1:27" ht="21.75" customHeight="1" x14ac:dyDescent="0.2">
      <c r="A17" s="191" t="s">
        <v>144</v>
      </c>
      <c r="B17" s="191"/>
      <c r="C17" s="191"/>
      <c r="D17" s="191" t="s">
        <v>143</v>
      </c>
      <c r="E17" s="191"/>
      <c r="F17" s="191"/>
      <c r="G17" s="23"/>
      <c r="H17" s="192" t="s">
        <v>144</v>
      </c>
      <c r="I17" s="193"/>
      <c r="J17" s="194"/>
      <c r="K17" s="192" t="s">
        <v>143</v>
      </c>
      <c r="L17" s="193"/>
      <c r="M17" s="194"/>
      <c r="N17" s="23"/>
      <c r="O17" s="191" t="s">
        <v>144</v>
      </c>
      <c r="P17" s="191"/>
      <c r="Q17" s="191"/>
      <c r="R17" s="191" t="s">
        <v>143</v>
      </c>
      <c r="S17" s="191"/>
      <c r="T17" s="191"/>
      <c r="U17" s="23"/>
      <c r="V17" s="191" t="s">
        <v>144</v>
      </c>
      <c r="W17" s="191"/>
      <c r="X17" s="191"/>
      <c r="Y17" s="191" t="s">
        <v>143</v>
      </c>
      <c r="Z17" s="191"/>
      <c r="AA17" s="191"/>
    </row>
    <row r="18" spans="1:27" ht="21.75" customHeight="1" x14ac:dyDescent="0.2">
      <c r="A18" s="191"/>
      <c r="B18" s="191"/>
      <c r="C18" s="191"/>
      <c r="D18" s="191"/>
      <c r="E18" s="191"/>
      <c r="F18" s="191"/>
      <c r="G18" s="23"/>
      <c r="H18" s="195"/>
      <c r="I18" s="196"/>
      <c r="J18" s="197"/>
      <c r="K18" s="195"/>
      <c r="L18" s="196"/>
      <c r="M18" s="197"/>
      <c r="N18" s="23"/>
      <c r="O18" s="191"/>
      <c r="P18" s="191"/>
      <c r="Q18" s="191"/>
      <c r="R18" s="191"/>
      <c r="S18" s="191"/>
      <c r="T18" s="191"/>
      <c r="U18" s="23"/>
      <c r="V18" s="191"/>
      <c r="W18" s="191"/>
      <c r="X18" s="191"/>
      <c r="Y18" s="191"/>
      <c r="Z18" s="191"/>
      <c r="AA18" s="191"/>
    </row>
    <row r="19" spans="1:27" ht="21.75" customHeight="1" x14ac:dyDescent="0.2">
      <c r="A19" s="191"/>
      <c r="B19" s="191"/>
      <c r="C19" s="191"/>
      <c r="D19" s="191"/>
      <c r="E19" s="191"/>
      <c r="F19" s="191"/>
      <c r="G19" s="23"/>
      <c r="H19" s="198"/>
      <c r="I19" s="199"/>
      <c r="J19" s="200"/>
      <c r="K19" s="198"/>
      <c r="L19" s="199"/>
      <c r="M19" s="200"/>
      <c r="N19" s="23"/>
      <c r="O19" s="191"/>
      <c r="P19" s="191"/>
      <c r="Q19" s="191"/>
      <c r="R19" s="191"/>
      <c r="S19" s="191"/>
      <c r="T19" s="191"/>
      <c r="U19" s="23"/>
      <c r="V19" s="191"/>
      <c r="W19" s="191"/>
      <c r="X19" s="191"/>
      <c r="Y19" s="191"/>
      <c r="Z19" s="191"/>
      <c r="AA19" s="191"/>
    </row>
    <row r="20" spans="1:27" ht="21.75" customHeight="1" x14ac:dyDescent="0.2"/>
    <row r="21" spans="1:27" ht="21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 t="str">
        <f>Feuil1!D6</f>
        <v>2ème étape Challenge CHAIRMARTIN</v>
      </c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7"/>
    </row>
    <row r="22" spans="1:27" ht="21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</row>
    <row r="23" spans="1:2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</row>
  </sheetData>
  <mergeCells count="79">
    <mergeCell ref="B1:F1"/>
    <mergeCell ref="I1:M1"/>
    <mergeCell ref="P1:T1"/>
    <mergeCell ref="W1:AA1"/>
    <mergeCell ref="B2:F2"/>
    <mergeCell ref="I2:M2"/>
    <mergeCell ref="P2:T2"/>
    <mergeCell ref="W2:AA2"/>
    <mergeCell ref="V3:W3"/>
    <mergeCell ref="X3:AA3"/>
    <mergeCell ref="A4:B4"/>
    <mergeCell ref="H4:I4"/>
    <mergeCell ref="O4:P4"/>
    <mergeCell ref="V4:W4"/>
    <mergeCell ref="A3:B3"/>
    <mergeCell ref="C3:G3"/>
    <mergeCell ref="H3:I3"/>
    <mergeCell ref="J3:N3"/>
    <mergeCell ref="O3:P3"/>
    <mergeCell ref="Q3:U3"/>
    <mergeCell ref="A5:B5"/>
    <mergeCell ref="C5:D5"/>
    <mergeCell ref="E5:F5"/>
    <mergeCell ref="H5:I5"/>
    <mergeCell ref="J5:K5"/>
    <mergeCell ref="Q5:R5"/>
    <mergeCell ref="S5:T5"/>
    <mergeCell ref="V5:W5"/>
    <mergeCell ref="X5:Y5"/>
    <mergeCell ref="Z5:AA5"/>
    <mergeCell ref="E6:E7"/>
    <mergeCell ref="F6:F7"/>
    <mergeCell ref="H6:H7"/>
    <mergeCell ref="I6:K6"/>
    <mergeCell ref="O5:P5"/>
    <mergeCell ref="L5:M5"/>
    <mergeCell ref="V6:V7"/>
    <mergeCell ref="W6:Y6"/>
    <mergeCell ref="Z6:Z7"/>
    <mergeCell ref="AA6:AA7"/>
    <mergeCell ref="A14:E14"/>
    <mergeCell ref="H14:L14"/>
    <mergeCell ref="O14:S14"/>
    <mergeCell ref="V14:Z14"/>
    <mergeCell ref="L6:L7"/>
    <mergeCell ref="M6:M7"/>
    <mergeCell ref="O6:O7"/>
    <mergeCell ref="P6:R6"/>
    <mergeCell ref="S6:S7"/>
    <mergeCell ref="T6:T7"/>
    <mergeCell ref="A6:A7"/>
    <mergeCell ref="B6:D6"/>
    <mergeCell ref="V15:X15"/>
    <mergeCell ref="Y15:AA15"/>
    <mergeCell ref="A16:C16"/>
    <mergeCell ref="D16:F16"/>
    <mergeCell ref="H16:J16"/>
    <mergeCell ref="K16:M16"/>
    <mergeCell ref="O16:Q16"/>
    <mergeCell ref="R16:T16"/>
    <mergeCell ref="V16:X16"/>
    <mergeCell ref="Y16:AA16"/>
    <mergeCell ref="A15:C15"/>
    <mergeCell ref="D15:F15"/>
    <mergeCell ref="H15:J15"/>
    <mergeCell ref="K15:M15"/>
    <mergeCell ref="O15:Q15"/>
    <mergeCell ref="R15:T15"/>
    <mergeCell ref="V17:X19"/>
    <mergeCell ref="Y17:AA19"/>
    <mergeCell ref="A21:N22"/>
    <mergeCell ref="O21:AA22"/>
    <mergeCell ref="A23:AA23"/>
    <mergeCell ref="A17:C19"/>
    <mergeCell ref="D17:F19"/>
    <mergeCell ref="H17:J19"/>
    <mergeCell ref="K17:M19"/>
    <mergeCell ref="O17:Q19"/>
    <mergeCell ref="R17:T19"/>
  </mergeCells>
  <pageMargins left="0.25" right="0.25" top="0.75" bottom="0.75" header="0.3" footer="0.3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D3080-6AD5-4CE1-88B2-6BDA64089886}">
  <sheetPr codeName="Feuil94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VLOOKUP(F2,Liste!B:J,2,FALSE)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Feuil1!B21</f>
        <v>2C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3">
        <v>1</v>
      </c>
      <c r="C6" s="13">
        <v>2</v>
      </c>
      <c r="D6" s="13">
        <v>3</v>
      </c>
      <c r="E6" s="166"/>
      <c r="F6" s="166"/>
      <c r="G6" s="165"/>
      <c r="H6" s="165"/>
      <c r="J6" s="165"/>
      <c r="K6" s="13">
        <v>1</v>
      </c>
      <c r="L6" s="13">
        <v>2</v>
      </c>
      <c r="M6" s="13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O5:O6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0D821-3FCC-4A71-BF59-97F1C5857A32}">
  <sheetPr codeName="Feuil122"/>
  <dimension ref="A1:AE23"/>
  <sheetViews>
    <sheetView workbookViewId="0">
      <selection activeCell="A21" sqref="A21:AA23"/>
    </sheetView>
  </sheetViews>
  <sheetFormatPr baseColWidth="10" defaultRowHeight="12.75" x14ac:dyDescent="0.2"/>
  <cols>
    <col min="1" max="1" width="4.5703125" style="1" customWidth="1"/>
    <col min="2" max="6" width="5.85546875" style="1" customWidth="1"/>
    <col min="7" max="7" width="2.140625" style="1" customWidth="1"/>
    <col min="8" max="8" width="4.5703125" style="1" customWidth="1"/>
    <col min="9" max="13" width="5.85546875" style="1" customWidth="1"/>
    <col min="14" max="14" width="2.140625" style="1" customWidth="1"/>
    <col min="15" max="15" width="4.5703125" style="1" customWidth="1"/>
    <col min="16" max="20" width="5.85546875" style="1" customWidth="1"/>
    <col min="21" max="21" width="2.140625" style="1" customWidth="1"/>
    <col min="22" max="22" width="4.5703125" style="1" customWidth="1"/>
    <col min="23" max="27" width="5.85546875" style="1" customWidth="1"/>
    <col min="28" max="30" width="11.42578125" style="1"/>
    <col min="31" max="31" width="21.85546875" style="1" customWidth="1"/>
    <col min="32" max="16384" width="11.42578125" style="1"/>
  </cols>
  <sheetData>
    <row r="1" spans="1:31" ht="21.75" customHeight="1" x14ac:dyDescent="0.2">
      <c r="A1" s="101" t="s">
        <v>130</v>
      </c>
      <c r="B1" s="170" t="e">
        <f>VLOOKUP(C4,Liste!B:K,2,FALSE)</f>
        <v>#N/A</v>
      </c>
      <c r="C1" s="170"/>
      <c r="D1" s="170"/>
      <c r="E1" s="170"/>
      <c r="F1" s="170"/>
      <c r="G1" s="18"/>
      <c r="H1" s="101" t="s">
        <v>130</v>
      </c>
      <c r="I1" s="170" t="e">
        <f>VLOOKUP(J4,Liste!B:C,2,FALSE)</f>
        <v>#N/A</v>
      </c>
      <c r="J1" s="170"/>
      <c r="K1" s="170"/>
      <c r="L1" s="170"/>
      <c r="M1" s="170"/>
      <c r="N1" s="19"/>
      <c r="O1" s="101" t="s">
        <v>130</v>
      </c>
      <c r="P1" s="170" t="e">
        <f>VLOOKUP(Q4,Liste!B:C,2,FALSE)</f>
        <v>#N/A</v>
      </c>
      <c r="Q1" s="170"/>
      <c r="R1" s="170"/>
      <c r="S1" s="170"/>
      <c r="T1" s="170"/>
      <c r="U1" s="19"/>
      <c r="V1" s="101" t="s">
        <v>130</v>
      </c>
      <c r="W1" s="170" t="e">
        <f>VLOOKUP(X4,Liste!B:C,2,FALSE)</f>
        <v>#N/A</v>
      </c>
      <c r="X1" s="170"/>
      <c r="Y1" s="170"/>
      <c r="Z1" s="170"/>
      <c r="AA1" s="170"/>
    </row>
    <row r="2" spans="1:31" ht="21.75" customHeight="1" x14ac:dyDescent="0.2">
      <c r="A2" s="101" t="s">
        <v>30</v>
      </c>
      <c r="B2" s="170" t="e">
        <f>VLOOKUP(C4,Liste!B:D,3,FALSE)</f>
        <v>#N/A</v>
      </c>
      <c r="C2" s="170"/>
      <c r="D2" s="170"/>
      <c r="E2" s="170"/>
      <c r="F2" s="170"/>
      <c r="G2" s="18"/>
      <c r="H2" s="101" t="s">
        <v>30</v>
      </c>
      <c r="I2" s="170" t="e">
        <f>VLOOKUP(J4,Liste!B:D,3,FALSE)</f>
        <v>#N/A</v>
      </c>
      <c r="J2" s="170"/>
      <c r="K2" s="170"/>
      <c r="L2" s="170"/>
      <c r="M2" s="170"/>
      <c r="N2" s="19"/>
      <c r="O2" s="101" t="s">
        <v>30</v>
      </c>
      <c r="P2" s="170" t="e">
        <f>VLOOKUP(Q4,Liste!B:D,3,FALSE)</f>
        <v>#N/A</v>
      </c>
      <c r="Q2" s="170"/>
      <c r="R2" s="170"/>
      <c r="S2" s="170"/>
      <c r="T2" s="170"/>
      <c r="U2" s="19"/>
      <c r="V2" s="101" t="s">
        <v>30</v>
      </c>
      <c r="W2" s="170" t="e">
        <f>VLOOKUP(X4,Liste!B:D,3,FALSE)</f>
        <v>#N/A</v>
      </c>
      <c r="X2" s="170"/>
      <c r="Y2" s="170"/>
      <c r="Z2" s="170"/>
      <c r="AA2" s="170"/>
    </row>
    <row r="3" spans="1:31" ht="21.75" customHeight="1" x14ac:dyDescent="0.2">
      <c r="A3" s="171" t="s">
        <v>131</v>
      </c>
      <c r="B3" s="171"/>
      <c r="C3" s="170" t="e">
        <f>VLOOKUP(C4,Liste!B:K,5,FALSE)</f>
        <v>#N/A</v>
      </c>
      <c r="D3" s="170"/>
      <c r="E3" s="170"/>
      <c r="F3" s="170"/>
      <c r="G3" s="170"/>
      <c r="H3" s="171" t="s">
        <v>131</v>
      </c>
      <c r="I3" s="171"/>
      <c r="J3" s="170" t="e">
        <f>VLOOKUP(J4,Liste!B:K,5,FALSE)</f>
        <v>#N/A</v>
      </c>
      <c r="K3" s="170"/>
      <c r="L3" s="170"/>
      <c r="M3" s="170"/>
      <c r="N3" s="170"/>
      <c r="O3" s="171" t="s">
        <v>131</v>
      </c>
      <c r="P3" s="171"/>
      <c r="Q3" s="170" t="e">
        <f>VLOOKUP(Q4,Liste!B:F,5,FALSE)</f>
        <v>#N/A</v>
      </c>
      <c r="R3" s="170"/>
      <c r="S3" s="170"/>
      <c r="T3" s="170"/>
      <c r="U3" s="170"/>
      <c r="V3" s="171" t="s">
        <v>131</v>
      </c>
      <c r="W3" s="171"/>
      <c r="X3" s="170" t="e">
        <f>VLOOKUP(X4,Liste!B:F,5,FALSE)</f>
        <v>#N/A</v>
      </c>
      <c r="Y3" s="170"/>
      <c r="Z3" s="170"/>
      <c r="AA3" s="170"/>
      <c r="AB3" s="20"/>
    </row>
    <row r="4" spans="1:31" ht="21.75" customHeight="1" x14ac:dyDescent="0.2">
      <c r="A4" s="171" t="s">
        <v>132</v>
      </c>
      <c r="B4" s="171"/>
      <c r="C4" s="21" t="str">
        <f>Feuil1!J15</f>
        <v>9E</v>
      </c>
      <c r="D4" s="18"/>
      <c r="E4" s="18"/>
      <c r="F4" s="18"/>
      <c r="G4" s="18"/>
      <c r="H4" s="171" t="s">
        <v>132</v>
      </c>
      <c r="I4" s="171"/>
      <c r="J4" s="21" t="str">
        <f>Feuil1!J16</f>
        <v>9F</v>
      </c>
      <c r="K4" s="18"/>
      <c r="L4" s="18"/>
      <c r="M4" s="18"/>
      <c r="N4" s="18"/>
      <c r="O4" s="171" t="s">
        <v>132</v>
      </c>
      <c r="P4" s="171"/>
      <c r="Q4" s="21" t="str">
        <f>Feuil1!J17</f>
        <v>9G</v>
      </c>
      <c r="R4" s="18"/>
      <c r="S4" s="18"/>
      <c r="T4" s="18"/>
      <c r="U4" s="18"/>
      <c r="V4" s="171" t="s">
        <v>132</v>
      </c>
      <c r="W4" s="171"/>
      <c r="X4" s="21" t="str">
        <f>Feuil1!J18</f>
        <v>9H</v>
      </c>
      <c r="Y4" s="18"/>
      <c r="Z4" s="18"/>
      <c r="AA4" s="18"/>
      <c r="AE4" s="22"/>
    </row>
    <row r="5" spans="1:31" ht="21.75" customHeight="1" x14ac:dyDescent="0.2">
      <c r="A5" s="172" t="str">
        <f>Feuil1!D4</f>
        <v>2ème Tir</v>
      </c>
      <c r="B5" s="172"/>
      <c r="C5" s="163" t="s">
        <v>175</v>
      </c>
      <c r="D5" s="163"/>
      <c r="E5" s="173" t="e">
        <f>VLOOKUP(C4,Liste!B:K,4,FALSE)</f>
        <v>#N/A</v>
      </c>
      <c r="F5" s="173"/>
      <c r="G5" s="23"/>
      <c r="H5" s="172" t="str">
        <f>Feuil1!D4</f>
        <v>2ème Tir</v>
      </c>
      <c r="I5" s="172"/>
      <c r="J5" s="163" t="s">
        <v>175</v>
      </c>
      <c r="K5" s="163"/>
      <c r="L5" s="173" t="e">
        <f>VLOOKUP(J4,Liste!B:K,4,FALSE)</f>
        <v>#N/A</v>
      </c>
      <c r="M5" s="173"/>
      <c r="N5" s="23"/>
      <c r="O5" s="172" t="str">
        <f>Feuil1!D4</f>
        <v>2ème Tir</v>
      </c>
      <c r="P5" s="172"/>
      <c r="Q5" s="163" t="s">
        <v>175</v>
      </c>
      <c r="R5" s="163"/>
      <c r="S5" s="173" t="e">
        <f>VLOOKUP(Q4,Liste!B:E,4,FALSE)</f>
        <v>#N/A</v>
      </c>
      <c r="T5" s="173"/>
      <c r="U5" s="23"/>
      <c r="V5" s="172" t="str">
        <f>Feuil1!D4</f>
        <v>2ème Tir</v>
      </c>
      <c r="W5" s="172"/>
      <c r="X5" s="163" t="s">
        <v>175</v>
      </c>
      <c r="Y5" s="163"/>
      <c r="Z5" s="173" t="e">
        <f>VLOOKUP(X4,Liste!B:E,4,FALSE)</f>
        <v>#N/A</v>
      </c>
      <c r="AA5" s="173"/>
    </row>
    <row r="6" spans="1:31" ht="21.75" customHeight="1" x14ac:dyDescent="0.2">
      <c r="A6" s="180" t="s">
        <v>176</v>
      </c>
      <c r="B6" s="174" t="s">
        <v>177</v>
      </c>
      <c r="C6" s="174"/>
      <c r="D6" s="174"/>
      <c r="E6" s="174" t="s">
        <v>138</v>
      </c>
      <c r="F6" s="174" t="s">
        <v>139</v>
      </c>
      <c r="G6" s="18"/>
      <c r="H6" s="175" t="str">
        <f>A6</f>
        <v>N°</v>
      </c>
      <c r="I6" s="177" t="str">
        <f>B6</f>
        <v>Points par flèches</v>
      </c>
      <c r="J6" s="178"/>
      <c r="K6" s="179"/>
      <c r="L6" s="185" t="s">
        <v>138</v>
      </c>
      <c r="M6" s="185" t="s">
        <v>139</v>
      </c>
      <c r="N6" s="18"/>
      <c r="O6" s="180" t="s">
        <v>176</v>
      </c>
      <c r="P6" s="174" t="s">
        <v>177</v>
      </c>
      <c r="Q6" s="174"/>
      <c r="R6" s="174"/>
      <c r="S6" s="174" t="s">
        <v>138</v>
      </c>
      <c r="T6" s="174" t="s">
        <v>139</v>
      </c>
      <c r="U6" s="18"/>
      <c r="V6" s="180" t="str">
        <f>O6</f>
        <v>N°</v>
      </c>
      <c r="W6" s="174" t="str">
        <f>P6</f>
        <v>Points par flèches</v>
      </c>
      <c r="X6" s="174"/>
      <c r="Y6" s="174"/>
      <c r="Z6" s="174" t="s">
        <v>138</v>
      </c>
      <c r="AA6" s="174" t="s">
        <v>139</v>
      </c>
    </row>
    <row r="7" spans="1:31" ht="21.75" customHeight="1" x14ac:dyDescent="0.2">
      <c r="A7" s="180"/>
      <c r="B7" s="102">
        <v>1</v>
      </c>
      <c r="C7" s="102">
        <v>2</v>
      </c>
      <c r="D7" s="102">
        <v>3</v>
      </c>
      <c r="E7" s="174"/>
      <c r="F7" s="174"/>
      <c r="G7" s="18"/>
      <c r="H7" s="176"/>
      <c r="I7" s="102">
        <v>1</v>
      </c>
      <c r="J7" s="102">
        <v>2</v>
      </c>
      <c r="K7" s="102">
        <v>3</v>
      </c>
      <c r="L7" s="186"/>
      <c r="M7" s="186"/>
      <c r="N7" s="18"/>
      <c r="O7" s="180"/>
      <c r="P7" s="102">
        <v>1</v>
      </c>
      <c r="Q7" s="102">
        <v>2</v>
      </c>
      <c r="R7" s="102">
        <v>3</v>
      </c>
      <c r="S7" s="174"/>
      <c r="T7" s="174"/>
      <c r="U7" s="18"/>
      <c r="V7" s="180"/>
      <c r="W7" s="102">
        <v>1</v>
      </c>
      <c r="X7" s="102">
        <v>2</v>
      </c>
      <c r="Y7" s="102">
        <v>3</v>
      </c>
      <c r="Z7" s="174"/>
      <c r="AA7" s="174"/>
    </row>
    <row r="8" spans="1:31" ht="21.75" customHeight="1" x14ac:dyDescent="0.2">
      <c r="A8" s="25">
        <v>1</v>
      </c>
      <c r="B8" s="25"/>
      <c r="C8" s="25"/>
      <c r="D8" s="25"/>
      <c r="E8" s="25"/>
      <c r="F8" s="25"/>
      <c r="G8" s="18"/>
      <c r="H8" s="25">
        <v>1</v>
      </c>
      <c r="I8" s="25"/>
      <c r="J8" s="25"/>
      <c r="K8" s="25"/>
      <c r="L8" s="25"/>
      <c r="M8" s="25"/>
      <c r="N8" s="18"/>
      <c r="O8" s="25">
        <v>1</v>
      </c>
      <c r="P8" s="25"/>
      <c r="Q8" s="25"/>
      <c r="R8" s="25"/>
      <c r="S8" s="25"/>
      <c r="T8" s="25"/>
      <c r="U8" s="18"/>
      <c r="V8" s="25">
        <v>1</v>
      </c>
      <c r="W8" s="25"/>
      <c r="X8" s="25"/>
      <c r="Y8" s="25"/>
      <c r="Z8" s="25"/>
      <c r="AA8" s="25"/>
    </row>
    <row r="9" spans="1:31" ht="21.75" customHeight="1" x14ac:dyDescent="0.3">
      <c r="A9" s="25">
        <v>2</v>
      </c>
      <c r="B9" s="25"/>
      <c r="C9" s="25"/>
      <c r="D9" s="25"/>
      <c r="E9" s="25"/>
      <c r="F9" s="25"/>
      <c r="G9" s="18"/>
      <c r="H9" s="25">
        <v>2</v>
      </c>
      <c r="I9" s="25"/>
      <c r="J9" s="25"/>
      <c r="K9" s="25"/>
      <c r="L9" s="25"/>
      <c r="M9" s="25"/>
      <c r="N9" s="18"/>
      <c r="O9" s="25">
        <v>2</v>
      </c>
      <c r="P9" s="25"/>
      <c r="Q9" s="25"/>
      <c r="R9" s="25"/>
      <c r="S9" s="25"/>
      <c r="T9" s="25"/>
      <c r="U9" s="18"/>
      <c r="V9" s="25">
        <v>2</v>
      </c>
      <c r="W9" s="25"/>
      <c r="X9" s="25"/>
      <c r="Y9" s="25"/>
      <c r="Z9" s="25"/>
      <c r="AA9" s="25"/>
      <c r="AE9" s="9"/>
    </row>
    <row r="10" spans="1:31" ht="21.75" customHeight="1" x14ac:dyDescent="0.2">
      <c r="A10" s="25">
        <v>3</v>
      </c>
      <c r="B10" s="25"/>
      <c r="C10" s="25"/>
      <c r="D10" s="25"/>
      <c r="E10" s="25"/>
      <c r="F10" s="25"/>
      <c r="G10" s="18"/>
      <c r="H10" s="25">
        <v>3</v>
      </c>
      <c r="I10" s="25"/>
      <c r="J10" s="25"/>
      <c r="K10" s="25"/>
      <c r="L10" s="25"/>
      <c r="M10" s="25"/>
      <c r="N10" s="18"/>
      <c r="O10" s="25">
        <v>3</v>
      </c>
      <c r="P10" s="25"/>
      <c r="Q10" s="25"/>
      <c r="R10" s="25"/>
      <c r="S10" s="25"/>
      <c r="T10" s="25"/>
      <c r="U10" s="18"/>
      <c r="V10" s="25">
        <v>3</v>
      </c>
      <c r="W10" s="25"/>
      <c r="X10" s="25"/>
      <c r="Y10" s="25"/>
      <c r="Z10" s="25"/>
      <c r="AA10" s="25"/>
    </row>
    <row r="11" spans="1:31" ht="21.75" customHeight="1" x14ac:dyDescent="0.2">
      <c r="A11" s="25">
        <v>4</v>
      </c>
      <c r="B11" s="25"/>
      <c r="C11" s="25"/>
      <c r="D11" s="25"/>
      <c r="E11" s="25"/>
      <c r="F11" s="25"/>
      <c r="G11" s="18"/>
      <c r="H11" s="25">
        <v>4</v>
      </c>
      <c r="I11" s="25"/>
      <c r="J11" s="25"/>
      <c r="K11" s="25"/>
      <c r="L11" s="25"/>
      <c r="M11" s="25"/>
      <c r="N11" s="18"/>
      <c r="O11" s="25">
        <v>4</v>
      </c>
      <c r="P11" s="25"/>
      <c r="Q11" s="25"/>
      <c r="R11" s="25"/>
      <c r="S11" s="25"/>
      <c r="T11" s="25"/>
      <c r="U11" s="18"/>
      <c r="V11" s="25">
        <v>4</v>
      </c>
      <c r="W11" s="25"/>
      <c r="X11" s="25"/>
      <c r="Y11" s="25"/>
      <c r="Z11" s="25"/>
      <c r="AA11" s="25"/>
    </row>
    <row r="12" spans="1:31" ht="21.75" customHeight="1" x14ac:dyDescent="0.2">
      <c r="A12" s="25">
        <v>5</v>
      </c>
      <c r="B12" s="25"/>
      <c r="C12" s="25"/>
      <c r="D12" s="25"/>
      <c r="E12" s="25"/>
      <c r="F12" s="25"/>
      <c r="G12" s="18"/>
      <c r="H12" s="25">
        <v>5</v>
      </c>
      <c r="I12" s="25"/>
      <c r="J12" s="25"/>
      <c r="K12" s="25"/>
      <c r="L12" s="25"/>
      <c r="M12" s="25"/>
      <c r="N12" s="18"/>
      <c r="O12" s="25">
        <v>5</v>
      </c>
      <c r="P12" s="25"/>
      <c r="Q12" s="25"/>
      <c r="R12" s="25"/>
      <c r="S12" s="25"/>
      <c r="T12" s="25"/>
      <c r="U12" s="18"/>
      <c r="V12" s="25">
        <v>5</v>
      </c>
      <c r="W12" s="25"/>
      <c r="X12" s="25"/>
      <c r="Y12" s="25"/>
      <c r="Z12" s="25"/>
      <c r="AA12" s="25"/>
    </row>
    <row r="13" spans="1:31" ht="21.75" customHeight="1" x14ac:dyDescent="0.2">
      <c r="A13" s="25">
        <v>6</v>
      </c>
      <c r="B13" s="25"/>
      <c r="C13" s="25"/>
      <c r="D13" s="25"/>
      <c r="E13" s="25"/>
      <c r="F13" s="25"/>
      <c r="G13" s="18"/>
      <c r="H13" s="25">
        <v>6</v>
      </c>
      <c r="I13" s="25"/>
      <c r="J13" s="25"/>
      <c r="K13" s="25"/>
      <c r="L13" s="25"/>
      <c r="M13" s="25"/>
      <c r="N13" s="18"/>
      <c r="O13" s="25">
        <v>6</v>
      </c>
      <c r="P13" s="25"/>
      <c r="Q13" s="25"/>
      <c r="R13" s="25"/>
      <c r="S13" s="25"/>
      <c r="T13" s="25"/>
      <c r="U13" s="18"/>
      <c r="V13" s="25">
        <v>6</v>
      </c>
      <c r="W13" s="25"/>
      <c r="X13" s="25"/>
      <c r="Y13" s="25"/>
      <c r="Z13" s="25"/>
      <c r="AA13" s="25"/>
    </row>
    <row r="14" spans="1:31" ht="21.75" customHeight="1" x14ac:dyDescent="0.2">
      <c r="A14" s="181" t="s">
        <v>178</v>
      </c>
      <c r="B14" s="181"/>
      <c r="C14" s="181"/>
      <c r="D14" s="181"/>
      <c r="E14" s="181"/>
      <c r="F14" s="26"/>
      <c r="G14" s="23"/>
      <c r="H14" s="182" t="s">
        <v>178</v>
      </c>
      <c r="I14" s="183"/>
      <c r="J14" s="183"/>
      <c r="K14" s="183"/>
      <c r="L14" s="184"/>
      <c r="M14" s="26"/>
      <c r="N14" s="23"/>
      <c r="O14" s="181" t="s">
        <v>178</v>
      </c>
      <c r="P14" s="181"/>
      <c r="Q14" s="181"/>
      <c r="R14" s="181"/>
      <c r="S14" s="181"/>
      <c r="T14" s="26"/>
      <c r="U14" s="23"/>
      <c r="V14" s="181" t="s">
        <v>178</v>
      </c>
      <c r="W14" s="181"/>
      <c r="X14" s="181"/>
      <c r="Y14" s="181"/>
      <c r="Z14" s="181"/>
      <c r="AA14" s="26"/>
    </row>
    <row r="15" spans="1:31" ht="21.75" customHeight="1" x14ac:dyDescent="0.2">
      <c r="A15" s="187">
        <v>10</v>
      </c>
      <c r="B15" s="187"/>
      <c r="C15" s="187"/>
      <c r="D15" s="187">
        <v>9</v>
      </c>
      <c r="E15" s="187"/>
      <c r="F15" s="187"/>
      <c r="G15" s="23"/>
      <c r="H15" s="188">
        <v>10</v>
      </c>
      <c r="I15" s="189"/>
      <c r="J15" s="190"/>
      <c r="K15" s="188">
        <v>9</v>
      </c>
      <c r="L15" s="189"/>
      <c r="M15" s="190"/>
      <c r="N15" s="23"/>
      <c r="O15" s="187">
        <v>10</v>
      </c>
      <c r="P15" s="187"/>
      <c r="Q15" s="187"/>
      <c r="R15" s="187">
        <v>9</v>
      </c>
      <c r="S15" s="187"/>
      <c r="T15" s="187"/>
      <c r="U15" s="23"/>
      <c r="V15" s="187">
        <v>10</v>
      </c>
      <c r="W15" s="187"/>
      <c r="X15" s="187"/>
      <c r="Y15" s="187">
        <v>9</v>
      </c>
      <c r="Z15" s="187"/>
      <c r="AA15" s="187"/>
    </row>
    <row r="16" spans="1:31" ht="21.75" customHeight="1" x14ac:dyDescent="0.2">
      <c r="A16" s="187"/>
      <c r="B16" s="187"/>
      <c r="C16" s="187"/>
      <c r="D16" s="187"/>
      <c r="E16" s="187"/>
      <c r="F16" s="187"/>
      <c r="G16" s="23"/>
      <c r="H16" s="188"/>
      <c r="I16" s="189"/>
      <c r="J16" s="190"/>
      <c r="K16" s="188"/>
      <c r="L16" s="189"/>
      <c r="M16" s="190"/>
      <c r="N16" s="23"/>
      <c r="O16" s="187"/>
      <c r="P16" s="187"/>
      <c r="Q16" s="187"/>
      <c r="R16" s="187"/>
      <c r="S16" s="187"/>
      <c r="T16" s="187"/>
      <c r="U16" s="23"/>
      <c r="V16" s="187"/>
      <c r="W16" s="187"/>
      <c r="X16" s="187"/>
      <c r="Y16" s="187"/>
      <c r="Z16" s="187"/>
      <c r="AA16" s="187"/>
    </row>
    <row r="17" spans="1:27" ht="21.75" customHeight="1" x14ac:dyDescent="0.2">
      <c r="A17" s="191" t="s">
        <v>144</v>
      </c>
      <c r="B17" s="191"/>
      <c r="C17" s="191"/>
      <c r="D17" s="191" t="s">
        <v>143</v>
      </c>
      <c r="E17" s="191"/>
      <c r="F17" s="191"/>
      <c r="G17" s="23"/>
      <c r="H17" s="192" t="s">
        <v>144</v>
      </c>
      <c r="I17" s="193"/>
      <c r="J17" s="194"/>
      <c r="K17" s="192" t="s">
        <v>143</v>
      </c>
      <c r="L17" s="193"/>
      <c r="M17" s="194"/>
      <c r="N17" s="23"/>
      <c r="O17" s="191" t="s">
        <v>144</v>
      </c>
      <c r="P17" s="191"/>
      <c r="Q17" s="191"/>
      <c r="R17" s="191" t="s">
        <v>143</v>
      </c>
      <c r="S17" s="191"/>
      <c r="T17" s="191"/>
      <c r="U17" s="23"/>
      <c r="V17" s="191" t="s">
        <v>144</v>
      </c>
      <c r="W17" s="191"/>
      <c r="X17" s="191"/>
      <c r="Y17" s="191" t="s">
        <v>143</v>
      </c>
      <c r="Z17" s="191"/>
      <c r="AA17" s="191"/>
    </row>
    <row r="18" spans="1:27" ht="21.75" customHeight="1" x14ac:dyDescent="0.2">
      <c r="A18" s="191"/>
      <c r="B18" s="191"/>
      <c r="C18" s="191"/>
      <c r="D18" s="191"/>
      <c r="E18" s="191"/>
      <c r="F18" s="191"/>
      <c r="G18" s="23"/>
      <c r="H18" s="195"/>
      <c r="I18" s="196"/>
      <c r="J18" s="197"/>
      <c r="K18" s="195"/>
      <c r="L18" s="196"/>
      <c r="M18" s="197"/>
      <c r="N18" s="23"/>
      <c r="O18" s="191"/>
      <c r="P18" s="191"/>
      <c r="Q18" s="191"/>
      <c r="R18" s="191"/>
      <c r="S18" s="191"/>
      <c r="T18" s="191"/>
      <c r="U18" s="23"/>
      <c r="V18" s="191"/>
      <c r="W18" s="191"/>
      <c r="X18" s="191"/>
      <c r="Y18" s="191"/>
      <c r="Z18" s="191"/>
      <c r="AA18" s="191"/>
    </row>
    <row r="19" spans="1:27" ht="21.75" customHeight="1" x14ac:dyDescent="0.2">
      <c r="A19" s="191"/>
      <c r="B19" s="191"/>
      <c r="C19" s="191"/>
      <c r="D19" s="191"/>
      <c r="E19" s="191"/>
      <c r="F19" s="191"/>
      <c r="G19" s="23"/>
      <c r="H19" s="198"/>
      <c r="I19" s="199"/>
      <c r="J19" s="200"/>
      <c r="K19" s="198"/>
      <c r="L19" s="199"/>
      <c r="M19" s="200"/>
      <c r="N19" s="23"/>
      <c r="O19" s="191"/>
      <c r="P19" s="191"/>
      <c r="Q19" s="191"/>
      <c r="R19" s="191"/>
      <c r="S19" s="191"/>
      <c r="T19" s="191"/>
      <c r="U19" s="23"/>
      <c r="V19" s="191"/>
      <c r="W19" s="191"/>
      <c r="X19" s="191"/>
      <c r="Y19" s="191"/>
      <c r="Z19" s="191"/>
      <c r="AA19" s="191"/>
    </row>
    <row r="20" spans="1:27" ht="21.75" customHeight="1" x14ac:dyDescent="0.2"/>
    <row r="21" spans="1:27" ht="21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 t="str">
        <f>Feuil1!D6</f>
        <v>2ème étape Challenge CHAIRMARTIN</v>
      </c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7"/>
    </row>
    <row r="22" spans="1:27" ht="21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</row>
    <row r="23" spans="1:2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</row>
  </sheetData>
  <mergeCells count="79">
    <mergeCell ref="B1:F1"/>
    <mergeCell ref="I1:M1"/>
    <mergeCell ref="P1:T1"/>
    <mergeCell ref="W1:AA1"/>
    <mergeCell ref="B2:F2"/>
    <mergeCell ref="I2:M2"/>
    <mergeCell ref="P2:T2"/>
    <mergeCell ref="W2:AA2"/>
    <mergeCell ref="V3:W3"/>
    <mergeCell ref="X3:AA3"/>
    <mergeCell ref="A4:B4"/>
    <mergeCell ref="H4:I4"/>
    <mergeCell ref="O4:P4"/>
    <mergeCell ref="V4:W4"/>
    <mergeCell ref="A3:B3"/>
    <mergeCell ref="C3:G3"/>
    <mergeCell ref="H3:I3"/>
    <mergeCell ref="J3:N3"/>
    <mergeCell ref="O3:P3"/>
    <mergeCell ref="Q3:U3"/>
    <mergeCell ref="A5:B5"/>
    <mergeCell ref="C5:D5"/>
    <mergeCell ref="E5:F5"/>
    <mergeCell ref="H5:I5"/>
    <mergeCell ref="J5:K5"/>
    <mergeCell ref="Q5:R5"/>
    <mergeCell ref="S5:T5"/>
    <mergeCell ref="V5:W5"/>
    <mergeCell ref="X5:Y5"/>
    <mergeCell ref="Z5:AA5"/>
    <mergeCell ref="E6:E7"/>
    <mergeCell ref="F6:F7"/>
    <mergeCell ref="H6:H7"/>
    <mergeCell ref="I6:K6"/>
    <mergeCell ref="O5:P5"/>
    <mergeCell ref="L5:M5"/>
    <mergeCell ref="V6:V7"/>
    <mergeCell ref="W6:Y6"/>
    <mergeCell ref="Z6:Z7"/>
    <mergeCell ref="AA6:AA7"/>
    <mergeCell ref="A14:E14"/>
    <mergeCell ref="H14:L14"/>
    <mergeCell ref="O14:S14"/>
    <mergeCell ref="V14:Z14"/>
    <mergeCell ref="L6:L7"/>
    <mergeCell ref="M6:M7"/>
    <mergeCell ref="O6:O7"/>
    <mergeCell ref="P6:R6"/>
    <mergeCell ref="S6:S7"/>
    <mergeCell ref="T6:T7"/>
    <mergeCell ref="A6:A7"/>
    <mergeCell ref="B6:D6"/>
    <mergeCell ref="V15:X15"/>
    <mergeCell ref="Y15:AA15"/>
    <mergeCell ref="A16:C16"/>
    <mergeCell ref="D16:F16"/>
    <mergeCell ref="H16:J16"/>
    <mergeCell ref="K16:M16"/>
    <mergeCell ref="O16:Q16"/>
    <mergeCell ref="R16:T16"/>
    <mergeCell ref="V16:X16"/>
    <mergeCell ref="Y16:AA16"/>
    <mergeCell ref="A15:C15"/>
    <mergeCell ref="D15:F15"/>
    <mergeCell ref="H15:J15"/>
    <mergeCell ref="K15:M15"/>
    <mergeCell ref="O15:Q15"/>
    <mergeCell ref="R15:T15"/>
    <mergeCell ref="V17:X19"/>
    <mergeCell ref="Y17:AA19"/>
    <mergeCell ref="A21:N22"/>
    <mergeCell ref="O21:AA22"/>
    <mergeCell ref="A23:AA23"/>
    <mergeCell ref="A17:C19"/>
    <mergeCell ref="D17:F19"/>
    <mergeCell ref="H17:J19"/>
    <mergeCell ref="K17:M19"/>
    <mergeCell ref="O17:Q19"/>
    <mergeCell ref="R17:T19"/>
  </mergeCells>
  <pageMargins left="0.25" right="0.25" top="0.75" bottom="0.75" header="0.3" footer="0.3"/>
  <pageSetup paperSize="9" orientation="landscape" r:id="rId1"/>
  <drawing r:id="rId2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02510-3464-40F0-9985-9B3286EC2B02}">
  <sheetPr codeName="Feuil123"/>
  <dimension ref="A1:AE23"/>
  <sheetViews>
    <sheetView workbookViewId="0">
      <selection activeCell="A21" sqref="A21:AA23"/>
    </sheetView>
  </sheetViews>
  <sheetFormatPr baseColWidth="10" defaultRowHeight="12.75" x14ac:dyDescent="0.2"/>
  <cols>
    <col min="1" max="1" width="4.5703125" style="1" customWidth="1"/>
    <col min="2" max="6" width="5.85546875" style="1" customWidth="1"/>
    <col min="7" max="7" width="2.140625" style="1" customWidth="1"/>
    <col min="8" max="8" width="4.5703125" style="1" customWidth="1"/>
    <col min="9" max="13" width="5.85546875" style="1" customWidth="1"/>
    <col min="14" max="14" width="2.140625" style="1" customWidth="1"/>
    <col min="15" max="15" width="4.5703125" style="1" customWidth="1"/>
    <col min="16" max="20" width="5.85546875" style="1" customWidth="1"/>
    <col min="21" max="21" width="2.140625" style="1" customWidth="1"/>
    <col min="22" max="22" width="4.5703125" style="1" customWidth="1"/>
    <col min="23" max="27" width="5.85546875" style="1" customWidth="1"/>
    <col min="28" max="30" width="11.42578125" style="1"/>
    <col min="31" max="31" width="21.85546875" style="1" customWidth="1"/>
    <col min="32" max="16384" width="11.42578125" style="1"/>
  </cols>
  <sheetData>
    <row r="1" spans="1:31" ht="21.75" customHeight="1" x14ac:dyDescent="0.2">
      <c r="A1" s="101" t="s">
        <v>130</v>
      </c>
      <c r="B1" s="170" t="e">
        <f>VLOOKUP(C4,Liste!B:K,2,FALSE)</f>
        <v>#N/A</v>
      </c>
      <c r="C1" s="170"/>
      <c r="D1" s="170"/>
      <c r="E1" s="170"/>
      <c r="F1" s="170"/>
      <c r="G1" s="18"/>
      <c r="H1" s="101" t="s">
        <v>130</v>
      </c>
      <c r="I1" s="170" t="e">
        <f>VLOOKUP(J4,Liste!B:C,2,FALSE)</f>
        <v>#N/A</v>
      </c>
      <c r="J1" s="170"/>
      <c r="K1" s="170"/>
      <c r="L1" s="170"/>
      <c r="M1" s="170"/>
      <c r="N1" s="19"/>
      <c r="O1" s="101" t="s">
        <v>130</v>
      </c>
      <c r="P1" s="170" t="e">
        <f>VLOOKUP(Q4,Liste!B:C,2,FALSE)</f>
        <v>#N/A</v>
      </c>
      <c r="Q1" s="170"/>
      <c r="R1" s="170"/>
      <c r="S1" s="170"/>
      <c r="T1" s="170"/>
      <c r="U1" s="19"/>
      <c r="V1" s="101" t="s">
        <v>130</v>
      </c>
      <c r="W1" s="170" t="e">
        <f>VLOOKUP(X4,Liste!B:C,2,FALSE)</f>
        <v>#N/A</v>
      </c>
      <c r="X1" s="170"/>
      <c r="Y1" s="170"/>
      <c r="Z1" s="170"/>
      <c r="AA1" s="170"/>
    </row>
    <row r="2" spans="1:31" ht="21.75" customHeight="1" x14ac:dyDescent="0.2">
      <c r="A2" s="101" t="s">
        <v>30</v>
      </c>
      <c r="B2" s="170" t="e">
        <f>VLOOKUP(C4,Liste!B:D,3,FALSE)</f>
        <v>#N/A</v>
      </c>
      <c r="C2" s="170"/>
      <c r="D2" s="170"/>
      <c r="E2" s="170"/>
      <c r="F2" s="170"/>
      <c r="G2" s="18"/>
      <c r="H2" s="101" t="s">
        <v>30</v>
      </c>
      <c r="I2" s="170" t="e">
        <f>VLOOKUP(J4,Liste!B:D,3,FALSE)</f>
        <v>#N/A</v>
      </c>
      <c r="J2" s="170"/>
      <c r="K2" s="170"/>
      <c r="L2" s="170"/>
      <c r="M2" s="170"/>
      <c r="N2" s="19"/>
      <c r="O2" s="101" t="s">
        <v>30</v>
      </c>
      <c r="P2" s="170" t="e">
        <f>VLOOKUP(Q4,Liste!B:D,3,FALSE)</f>
        <v>#N/A</v>
      </c>
      <c r="Q2" s="170"/>
      <c r="R2" s="170"/>
      <c r="S2" s="170"/>
      <c r="T2" s="170"/>
      <c r="U2" s="19"/>
      <c r="V2" s="101" t="s">
        <v>30</v>
      </c>
      <c r="W2" s="170" t="e">
        <f>VLOOKUP(X4,Liste!B:D,3,FALSE)</f>
        <v>#N/A</v>
      </c>
      <c r="X2" s="170"/>
      <c r="Y2" s="170"/>
      <c r="Z2" s="170"/>
      <c r="AA2" s="170"/>
    </row>
    <row r="3" spans="1:31" ht="21.75" customHeight="1" x14ac:dyDescent="0.2">
      <c r="A3" s="171" t="s">
        <v>131</v>
      </c>
      <c r="B3" s="171"/>
      <c r="C3" s="170" t="e">
        <f>VLOOKUP(C4,Liste!B:K,5,FALSE)</f>
        <v>#N/A</v>
      </c>
      <c r="D3" s="170"/>
      <c r="E3" s="170"/>
      <c r="F3" s="170"/>
      <c r="G3" s="170"/>
      <c r="H3" s="171" t="s">
        <v>131</v>
      </c>
      <c r="I3" s="171"/>
      <c r="J3" s="170" t="e">
        <f>VLOOKUP(J4,Liste!B:K,5,FALSE)</f>
        <v>#N/A</v>
      </c>
      <c r="K3" s="170"/>
      <c r="L3" s="170"/>
      <c r="M3" s="170"/>
      <c r="N3" s="170"/>
      <c r="O3" s="171" t="s">
        <v>131</v>
      </c>
      <c r="P3" s="171"/>
      <c r="Q3" s="170" t="e">
        <f>VLOOKUP(Q4,Liste!B:F,5,FALSE)</f>
        <v>#N/A</v>
      </c>
      <c r="R3" s="170"/>
      <c r="S3" s="170"/>
      <c r="T3" s="170"/>
      <c r="U3" s="170"/>
      <c r="V3" s="171" t="s">
        <v>131</v>
      </c>
      <c r="W3" s="171"/>
      <c r="X3" s="170" t="e">
        <f>VLOOKUP(X4,Liste!B:F,5,FALSE)</f>
        <v>#N/A</v>
      </c>
      <c r="Y3" s="170"/>
      <c r="Z3" s="170"/>
      <c r="AA3" s="170"/>
      <c r="AB3" s="20"/>
    </row>
    <row r="4" spans="1:31" ht="21.75" customHeight="1" x14ac:dyDescent="0.2">
      <c r="A4" s="171" t="s">
        <v>132</v>
      </c>
      <c r="B4" s="171"/>
      <c r="C4" s="21" t="str">
        <f>Feuil1!J19</f>
        <v>10A</v>
      </c>
      <c r="D4" s="18"/>
      <c r="E4" s="18"/>
      <c r="F4" s="18"/>
      <c r="G4" s="18"/>
      <c r="H4" s="171" t="s">
        <v>132</v>
      </c>
      <c r="I4" s="171"/>
      <c r="J4" s="21" t="str">
        <f>Feuil1!J20</f>
        <v>10B</v>
      </c>
      <c r="K4" s="18"/>
      <c r="L4" s="18"/>
      <c r="M4" s="18"/>
      <c r="N4" s="18"/>
      <c r="O4" s="171" t="s">
        <v>132</v>
      </c>
      <c r="P4" s="171"/>
      <c r="Q4" s="21" t="str">
        <f>Feuil1!J21</f>
        <v>10C</v>
      </c>
      <c r="R4" s="18"/>
      <c r="S4" s="18"/>
      <c r="T4" s="18"/>
      <c r="U4" s="18"/>
      <c r="V4" s="171" t="s">
        <v>132</v>
      </c>
      <c r="W4" s="171"/>
      <c r="X4" s="21" t="str">
        <f>Feuil1!J22</f>
        <v>10D</v>
      </c>
      <c r="Y4" s="18"/>
      <c r="Z4" s="18"/>
      <c r="AA4" s="18"/>
      <c r="AE4" s="22"/>
    </row>
    <row r="5" spans="1:31" ht="21.75" customHeight="1" x14ac:dyDescent="0.2">
      <c r="A5" s="172" t="str">
        <f>Feuil1!D4</f>
        <v>2ème Tir</v>
      </c>
      <c r="B5" s="172"/>
      <c r="C5" s="163" t="s">
        <v>175</v>
      </c>
      <c r="D5" s="163"/>
      <c r="E5" s="173" t="e">
        <f>VLOOKUP(C4,Liste!B:K,4,FALSE)</f>
        <v>#N/A</v>
      </c>
      <c r="F5" s="173"/>
      <c r="G5" s="23"/>
      <c r="H5" s="172" t="str">
        <f>Feuil1!D4</f>
        <v>2ème Tir</v>
      </c>
      <c r="I5" s="172"/>
      <c r="J5" s="163" t="s">
        <v>175</v>
      </c>
      <c r="K5" s="163"/>
      <c r="L5" s="173" t="e">
        <f>VLOOKUP(J4,Liste!B:K,4,FALSE)</f>
        <v>#N/A</v>
      </c>
      <c r="M5" s="173"/>
      <c r="N5" s="23"/>
      <c r="O5" s="172" t="str">
        <f>Feuil1!D4</f>
        <v>2ème Tir</v>
      </c>
      <c r="P5" s="172"/>
      <c r="Q5" s="163" t="s">
        <v>175</v>
      </c>
      <c r="R5" s="163"/>
      <c r="S5" s="173" t="e">
        <f>VLOOKUP(Q4,Liste!B:E,4,FALSE)</f>
        <v>#N/A</v>
      </c>
      <c r="T5" s="173"/>
      <c r="U5" s="23"/>
      <c r="V5" s="172" t="str">
        <f>Feuil1!D4</f>
        <v>2ème Tir</v>
      </c>
      <c r="W5" s="172"/>
      <c r="X5" s="163" t="s">
        <v>175</v>
      </c>
      <c r="Y5" s="163"/>
      <c r="Z5" s="173" t="e">
        <f>VLOOKUP(X4,Liste!B:E,4,FALSE)</f>
        <v>#N/A</v>
      </c>
      <c r="AA5" s="173"/>
    </row>
    <row r="6" spans="1:31" ht="21.75" customHeight="1" x14ac:dyDescent="0.2">
      <c r="A6" s="180" t="s">
        <v>176</v>
      </c>
      <c r="B6" s="174" t="s">
        <v>177</v>
      </c>
      <c r="C6" s="174"/>
      <c r="D6" s="174"/>
      <c r="E6" s="174" t="s">
        <v>138</v>
      </c>
      <c r="F6" s="174" t="s">
        <v>139</v>
      </c>
      <c r="G6" s="18"/>
      <c r="H6" s="175" t="str">
        <f>A6</f>
        <v>N°</v>
      </c>
      <c r="I6" s="177" t="str">
        <f>B6</f>
        <v>Points par flèches</v>
      </c>
      <c r="J6" s="178"/>
      <c r="K6" s="179"/>
      <c r="L6" s="185" t="s">
        <v>138</v>
      </c>
      <c r="M6" s="185" t="s">
        <v>139</v>
      </c>
      <c r="N6" s="18"/>
      <c r="O6" s="180" t="s">
        <v>176</v>
      </c>
      <c r="P6" s="174" t="s">
        <v>177</v>
      </c>
      <c r="Q6" s="174"/>
      <c r="R6" s="174"/>
      <c r="S6" s="174" t="s">
        <v>138</v>
      </c>
      <c r="T6" s="174" t="s">
        <v>139</v>
      </c>
      <c r="U6" s="18"/>
      <c r="V6" s="180" t="str">
        <f>O6</f>
        <v>N°</v>
      </c>
      <c r="W6" s="174" t="str">
        <f>P6</f>
        <v>Points par flèches</v>
      </c>
      <c r="X6" s="174"/>
      <c r="Y6" s="174"/>
      <c r="Z6" s="174" t="s">
        <v>138</v>
      </c>
      <c r="AA6" s="174" t="s">
        <v>139</v>
      </c>
    </row>
    <row r="7" spans="1:31" ht="21.75" customHeight="1" x14ac:dyDescent="0.2">
      <c r="A7" s="180"/>
      <c r="B7" s="102">
        <v>1</v>
      </c>
      <c r="C7" s="102">
        <v>2</v>
      </c>
      <c r="D7" s="102">
        <v>3</v>
      </c>
      <c r="E7" s="174"/>
      <c r="F7" s="174"/>
      <c r="G7" s="18"/>
      <c r="H7" s="176"/>
      <c r="I7" s="102">
        <v>1</v>
      </c>
      <c r="J7" s="102">
        <v>2</v>
      </c>
      <c r="K7" s="102">
        <v>3</v>
      </c>
      <c r="L7" s="186"/>
      <c r="M7" s="186"/>
      <c r="N7" s="18"/>
      <c r="O7" s="180"/>
      <c r="P7" s="102">
        <v>1</v>
      </c>
      <c r="Q7" s="102">
        <v>2</v>
      </c>
      <c r="R7" s="102">
        <v>3</v>
      </c>
      <c r="S7" s="174"/>
      <c r="T7" s="174"/>
      <c r="U7" s="18"/>
      <c r="V7" s="180"/>
      <c r="W7" s="102">
        <v>1</v>
      </c>
      <c r="X7" s="102">
        <v>2</v>
      </c>
      <c r="Y7" s="102">
        <v>3</v>
      </c>
      <c r="Z7" s="174"/>
      <c r="AA7" s="174"/>
    </row>
    <row r="8" spans="1:31" ht="21.75" customHeight="1" x14ac:dyDescent="0.2">
      <c r="A8" s="25">
        <v>1</v>
      </c>
      <c r="B8" s="25"/>
      <c r="C8" s="25"/>
      <c r="D8" s="25"/>
      <c r="E8" s="25"/>
      <c r="F8" s="25"/>
      <c r="G8" s="18"/>
      <c r="H8" s="25">
        <v>1</v>
      </c>
      <c r="I8" s="25"/>
      <c r="J8" s="25"/>
      <c r="K8" s="25"/>
      <c r="L8" s="25"/>
      <c r="M8" s="25"/>
      <c r="N8" s="18"/>
      <c r="O8" s="25">
        <v>1</v>
      </c>
      <c r="P8" s="25"/>
      <c r="Q8" s="25"/>
      <c r="R8" s="25"/>
      <c r="S8" s="25"/>
      <c r="T8" s="25"/>
      <c r="U8" s="18"/>
      <c r="V8" s="25">
        <v>1</v>
      </c>
      <c r="W8" s="25"/>
      <c r="X8" s="25"/>
      <c r="Y8" s="25"/>
      <c r="Z8" s="25"/>
      <c r="AA8" s="25"/>
    </row>
    <row r="9" spans="1:31" ht="21.75" customHeight="1" x14ac:dyDescent="0.3">
      <c r="A9" s="25">
        <v>2</v>
      </c>
      <c r="B9" s="25"/>
      <c r="C9" s="25"/>
      <c r="D9" s="25"/>
      <c r="E9" s="25"/>
      <c r="F9" s="25"/>
      <c r="G9" s="18"/>
      <c r="H9" s="25">
        <v>2</v>
      </c>
      <c r="I9" s="25"/>
      <c r="J9" s="25"/>
      <c r="K9" s="25"/>
      <c r="L9" s="25"/>
      <c r="M9" s="25"/>
      <c r="N9" s="18"/>
      <c r="O9" s="25">
        <v>2</v>
      </c>
      <c r="P9" s="25"/>
      <c r="Q9" s="25"/>
      <c r="R9" s="25"/>
      <c r="S9" s="25"/>
      <c r="T9" s="25"/>
      <c r="U9" s="18"/>
      <c r="V9" s="25">
        <v>2</v>
      </c>
      <c r="W9" s="25"/>
      <c r="X9" s="25"/>
      <c r="Y9" s="25"/>
      <c r="Z9" s="25"/>
      <c r="AA9" s="25"/>
      <c r="AE9" s="9"/>
    </row>
    <row r="10" spans="1:31" ht="21.75" customHeight="1" x14ac:dyDescent="0.2">
      <c r="A10" s="25">
        <v>3</v>
      </c>
      <c r="B10" s="25"/>
      <c r="C10" s="25"/>
      <c r="D10" s="25"/>
      <c r="E10" s="25"/>
      <c r="F10" s="25"/>
      <c r="G10" s="18"/>
      <c r="H10" s="25">
        <v>3</v>
      </c>
      <c r="I10" s="25"/>
      <c r="J10" s="25"/>
      <c r="K10" s="25"/>
      <c r="L10" s="25"/>
      <c r="M10" s="25"/>
      <c r="N10" s="18"/>
      <c r="O10" s="25">
        <v>3</v>
      </c>
      <c r="P10" s="25"/>
      <c r="Q10" s="25"/>
      <c r="R10" s="25"/>
      <c r="S10" s="25"/>
      <c r="T10" s="25"/>
      <c r="U10" s="18"/>
      <c r="V10" s="25">
        <v>3</v>
      </c>
      <c r="W10" s="25"/>
      <c r="X10" s="25"/>
      <c r="Y10" s="25"/>
      <c r="Z10" s="25"/>
      <c r="AA10" s="25"/>
    </row>
    <row r="11" spans="1:31" ht="21.75" customHeight="1" x14ac:dyDescent="0.2">
      <c r="A11" s="25">
        <v>4</v>
      </c>
      <c r="B11" s="25"/>
      <c r="C11" s="25"/>
      <c r="D11" s="25"/>
      <c r="E11" s="25"/>
      <c r="F11" s="25"/>
      <c r="G11" s="18"/>
      <c r="H11" s="25">
        <v>4</v>
      </c>
      <c r="I11" s="25"/>
      <c r="J11" s="25"/>
      <c r="K11" s="25"/>
      <c r="L11" s="25"/>
      <c r="M11" s="25"/>
      <c r="N11" s="18"/>
      <c r="O11" s="25">
        <v>4</v>
      </c>
      <c r="P11" s="25"/>
      <c r="Q11" s="25"/>
      <c r="R11" s="25"/>
      <c r="S11" s="25"/>
      <c r="T11" s="25"/>
      <c r="U11" s="18"/>
      <c r="V11" s="25">
        <v>4</v>
      </c>
      <c r="W11" s="25"/>
      <c r="X11" s="25"/>
      <c r="Y11" s="25"/>
      <c r="Z11" s="25"/>
      <c r="AA11" s="25"/>
    </row>
    <row r="12" spans="1:31" ht="21.75" customHeight="1" x14ac:dyDescent="0.2">
      <c r="A12" s="25">
        <v>5</v>
      </c>
      <c r="B12" s="25"/>
      <c r="C12" s="25"/>
      <c r="D12" s="25"/>
      <c r="E12" s="25"/>
      <c r="F12" s="25"/>
      <c r="G12" s="18"/>
      <c r="H12" s="25">
        <v>5</v>
      </c>
      <c r="I12" s="25"/>
      <c r="J12" s="25"/>
      <c r="K12" s="25"/>
      <c r="L12" s="25"/>
      <c r="M12" s="25"/>
      <c r="N12" s="18"/>
      <c r="O12" s="25">
        <v>5</v>
      </c>
      <c r="P12" s="25"/>
      <c r="Q12" s="25"/>
      <c r="R12" s="25"/>
      <c r="S12" s="25"/>
      <c r="T12" s="25"/>
      <c r="U12" s="18"/>
      <c r="V12" s="25">
        <v>5</v>
      </c>
      <c r="W12" s="25"/>
      <c r="X12" s="25"/>
      <c r="Y12" s="25"/>
      <c r="Z12" s="25"/>
      <c r="AA12" s="25"/>
    </row>
    <row r="13" spans="1:31" ht="21.75" customHeight="1" x14ac:dyDescent="0.2">
      <c r="A13" s="25">
        <v>6</v>
      </c>
      <c r="B13" s="25"/>
      <c r="C13" s="25"/>
      <c r="D13" s="25"/>
      <c r="E13" s="25"/>
      <c r="F13" s="25"/>
      <c r="G13" s="18"/>
      <c r="H13" s="25">
        <v>6</v>
      </c>
      <c r="I13" s="25"/>
      <c r="J13" s="25"/>
      <c r="K13" s="25"/>
      <c r="L13" s="25"/>
      <c r="M13" s="25"/>
      <c r="N13" s="18"/>
      <c r="O13" s="25">
        <v>6</v>
      </c>
      <c r="P13" s="25"/>
      <c r="Q13" s="25"/>
      <c r="R13" s="25"/>
      <c r="S13" s="25"/>
      <c r="T13" s="25"/>
      <c r="U13" s="18"/>
      <c r="V13" s="25">
        <v>6</v>
      </c>
      <c r="W13" s="25"/>
      <c r="X13" s="25"/>
      <c r="Y13" s="25"/>
      <c r="Z13" s="25"/>
      <c r="AA13" s="25"/>
    </row>
    <row r="14" spans="1:31" ht="21.75" customHeight="1" x14ac:dyDescent="0.2">
      <c r="A14" s="181" t="s">
        <v>178</v>
      </c>
      <c r="B14" s="181"/>
      <c r="C14" s="181"/>
      <c r="D14" s="181"/>
      <c r="E14" s="181"/>
      <c r="F14" s="26"/>
      <c r="G14" s="23"/>
      <c r="H14" s="182" t="s">
        <v>178</v>
      </c>
      <c r="I14" s="183"/>
      <c r="J14" s="183"/>
      <c r="K14" s="183"/>
      <c r="L14" s="184"/>
      <c r="M14" s="26"/>
      <c r="N14" s="23"/>
      <c r="O14" s="181" t="s">
        <v>178</v>
      </c>
      <c r="P14" s="181"/>
      <c r="Q14" s="181"/>
      <c r="R14" s="181"/>
      <c r="S14" s="181"/>
      <c r="T14" s="26"/>
      <c r="U14" s="23"/>
      <c r="V14" s="181" t="s">
        <v>178</v>
      </c>
      <c r="W14" s="181"/>
      <c r="X14" s="181"/>
      <c r="Y14" s="181"/>
      <c r="Z14" s="181"/>
      <c r="AA14" s="26"/>
    </row>
    <row r="15" spans="1:31" ht="21.75" customHeight="1" x14ac:dyDescent="0.2">
      <c r="A15" s="187">
        <v>10</v>
      </c>
      <c r="B15" s="187"/>
      <c r="C15" s="187"/>
      <c r="D15" s="187">
        <v>9</v>
      </c>
      <c r="E15" s="187"/>
      <c r="F15" s="187"/>
      <c r="G15" s="23"/>
      <c r="H15" s="188">
        <v>10</v>
      </c>
      <c r="I15" s="189"/>
      <c r="J15" s="190"/>
      <c r="K15" s="188">
        <v>9</v>
      </c>
      <c r="L15" s="189"/>
      <c r="M15" s="190"/>
      <c r="N15" s="23"/>
      <c r="O15" s="187">
        <v>10</v>
      </c>
      <c r="P15" s="187"/>
      <c r="Q15" s="187"/>
      <c r="R15" s="187">
        <v>9</v>
      </c>
      <c r="S15" s="187"/>
      <c r="T15" s="187"/>
      <c r="U15" s="23"/>
      <c r="V15" s="187">
        <v>10</v>
      </c>
      <c r="W15" s="187"/>
      <c r="X15" s="187"/>
      <c r="Y15" s="187">
        <v>9</v>
      </c>
      <c r="Z15" s="187"/>
      <c r="AA15" s="187"/>
    </row>
    <row r="16" spans="1:31" ht="21.75" customHeight="1" x14ac:dyDescent="0.2">
      <c r="A16" s="187"/>
      <c r="B16" s="187"/>
      <c r="C16" s="187"/>
      <c r="D16" s="187"/>
      <c r="E16" s="187"/>
      <c r="F16" s="187"/>
      <c r="G16" s="23"/>
      <c r="H16" s="188"/>
      <c r="I16" s="189"/>
      <c r="J16" s="190"/>
      <c r="K16" s="188"/>
      <c r="L16" s="189"/>
      <c r="M16" s="190"/>
      <c r="N16" s="23"/>
      <c r="O16" s="187"/>
      <c r="P16" s="187"/>
      <c r="Q16" s="187"/>
      <c r="R16" s="187"/>
      <c r="S16" s="187"/>
      <c r="T16" s="187"/>
      <c r="U16" s="23"/>
      <c r="V16" s="187"/>
      <c r="W16" s="187"/>
      <c r="X16" s="187"/>
      <c r="Y16" s="187"/>
      <c r="Z16" s="187"/>
      <c r="AA16" s="187"/>
    </row>
    <row r="17" spans="1:27" ht="21.75" customHeight="1" x14ac:dyDescent="0.2">
      <c r="A17" s="191" t="s">
        <v>144</v>
      </c>
      <c r="B17" s="191"/>
      <c r="C17" s="191"/>
      <c r="D17" s="191" t="s">
        <v>143</v>
      </c>
      <c r="E17" s="191"/>
      <c r="F17" s="191"/>
      <c r="G17" s="23"/>
      <c r="H17" s="192" t="s">
        <v>144</v>
      </c>
      <c r="I17" s="193"/>
      <c r="J17" s="194"/>
      <c r="K17" s="192" t="s">
        <v>143</v>
      </c>
      <c r="L17" s="193"/>
      <c r="M17" s="194"/>
      <c r="N17" s="23"/>
      <c r="O17" s="191" t="s">
        <v>144</v>
      </c>
      <c r="P17" s="191"/>
      <c r="Q17" s="191"/>
      <c r="R17" s="191" t="s">
        <v>143</v>
      </c>
      <c r="S17" s="191"/>
      <c r="T17" s="191"/>
      <c r="U17" s="23"/>
      <c r="V17" s="191" t="s">
        <v>144</v>
      </c>
      <c r="W17" s="191"/>
      <c r="X17" s="191"/>
      <c r="Y17" s="191" t="s">
        <v>143</v>
      </c>
      <c r="Z17" s="191"/>
      <c r="AA17" s="191"/>
    </row>
    <row r="18" spans="1:27" ht="21.75" customHeight="1" x14ac:dyDescent="0.2">
      <c r="A18" s="191"/>
      <c r="B18" s="191"/>
      <c r="C18" s="191"/>
      <c r="D18" s="191"/>
      <c r="E18" s="191"/>
      <c r="F18" s="191"/>
      <c r="G18" s="23"/>
      <c r="H18" s="195"/>
      <c r="I18" s="196"/>
      <c r="J18" s="197"/>
      <c r="K18" s="195"/>
      <c r="L18" s="196"/>
      <c r="M18" s="197"/>
      <c r="N18" s="23"/>
      <c r="O18" s="191"/>
      <c r="P18" s="191"/>
      <c r="Q18" s="191"/>
      <c r="R18" s="191"/>
      <c r="S18" s="191"/>
      <c r="T18" s="191"/>
      <c r="U18" s="23"/>
      <c r="V18" s="191"/>
      <c r="W18" s="191"/>
      <c r="X18" s="191"/>
      <c r="Y18" s="191"/>
      <c r="Z18" s="191"/>
      <c r="AA18" s="191"/>
    </row>
    <row r="19" spans="1:27" ht="21.75" customHeight="1" x14ac:dyDescent="0.2">
      <c r="A19" s="191"/>
      <c r="B19" s="191"/>
      <c r="C19" s="191"/>
      <c r="D19" s="191"/>
      <c r="E19" s="191"/>
      <c r="F19" s="191"/>
      <c r="G19" s="23"/>
      <c r="H19" s="198"/>
      <c r="I19" s="199"/>
      <c r="J19" s="200"/>
      <c r="K19" s="198"/>
      <c r="L19" s="199"/>
      <c r="M19" s="200"/>
      <c r="N19" s="23"/>
      <c r="O19" s="191"/>
      <c r="P19" s="191"/>
      <c r="Q19" s="191"/>
      <c r="R19" s="191"/>
      <c r="S19" s="191"/>
      <c r="T19" s="191"/>
      <c r="U19" s="23"/>
      <c r="V19" s="191"/>
      <c r="W19" s="191"/>
      <c r="X19" s="191"/>
      <c r="Y19" s="191"/>
      <c r="Z19" s="191"/>
      <c r="AA19" s="191"/>
    </row>
    <row r="20" spans="1:27" ht="21.75" customHeight="1" x14ac:dyDescent="0.2"/>
    <row r="21" spans="1:27" ht="21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 t="str">
        <f>Feuil1!D6</f>
        <v>2ème étape Challenge CHAIRMARTIN</v>
      </c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7"/>
    </row>
    <row r="22" spans="1:27" ht="21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</row>
    <row r="23" spans="1:2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</row>
  </sheetData>
  <mergeCells count="79">
    <mergeCell ref="B1:F1"/>
    <mergeCell ref="I1:M1"/>
    <mergeCell ref="P1:T1"/>
    <mergeCell ref="W1:AA1"/>
    <mergeCell ref="B2:F2"/>
    <mergeCell ref="I2:M2"/>
    <mergeCell ref="P2:T2"/>
    <mergeCell ref="W2:AA2"/>
    <mergeCell ref="V3:W3"/>
    <mergeCell ref="X3:AA3"/>
    <mergeCell ref="A4:B4"/>
    <mergeCell ref="H4:I4"/>
    <mergeCell ref="O4:P4"/>
    <mergeCell ref="V4:W4"/>
    <mergeCell ref="A3:B3"/>
    <mergeCell ref="C3:G3"/>
    <mergeCell ref="H3:I3"/>
    <mergeCell ref="J3:N3"/>
    <mergeCell ref="O3:P3"/>
    <mergeCell ref="Q3:U3"/>
    <mergeCell ref="A5:B5"/>
    <mergeCell ref="C5:D5"/>
    <mergeCell ref="E5:F5"/>
    <mergeCell ref="H5:I5"/>
    <mergeCell ref="J5:K5"/>
    <mergeCell ref="Q5:R5"/>
    <mergeCell ref="S5:T5"/>
    <mergeCell ref="V5:W5"/>
    <mergeCell ref="X5:Y5"/>
    <mergeCell ref="Z5:AA5"/>
    <mergeCell ref="E6:E7"/>
    <mergeCell ref="F6:F7"/>
    <mergeCell ref="H6:H7"/>
    <mergeCell ref="I6:K6"/>
    <mergeCell ref="O5:P5"/>
    <mergeCell ref="L5:M5"/>
    <mergeCell ref="V6:V7"/>
    <mergeCell ref="W6:Y6"/>
    <mergeCell ref="Z6:Z7"/>
    <mergeCell ref="AA6:AA7"/>
    <mergeCell ref="A14:E14"/>
    <mergeCell ref="H14:L14"/>
    <mergeCell ref="O14:S14"/>
    <mergeCell ref="V14:Z14"/>
    <mergeCell ref="L6:L7"/>
    <mergeCell ref="M6:M7"/>
    <mergeCell ref="O6:O7"/>
    <mergeCell ref="P6:R6"/>
    <mergeCell ref="S6:S7"/>
    <mergeCell ref="T6:T7"/>
    <mergeCell ref="A6:A7"/>
    <mergeCell ref="B6:D6"/>
    <mergeCell ref="V15:X15"/>
    <mergeCell ref="Y15:AA15"/>
    <mergeCell ref="A16:C16"/>
    <mergeCell ref="D16:F16"/>
    <mergeCell ref="H16:J16"/>
    <mergeCell ref="K16:M16"/>
    <mergeCell ref="O16:Q16"/>
    <mergeCell ref="R16:T16"/>
    <mergeCell ref="V16:X16"/>
    <mergeCell ref="Y16:AA16"/>
    <mergeCell ref="A15:C15"/>
    <mergeCell ref="D15:F15"/>
    <mergeCell ref="H15:J15"/>
    <mergeCell ref="K15:M15"/>
    <mergeCell ref="O15:Q15"/>
    <mergeCell ref="R15:T15"/>
    <mergeCell ref="V17:X19"/>
    <mergeCell ref="Y17:AA19"/>
    <mergeCell ref="A21:N22"/>
    <mergeCell ref="O21:AA22"/>
    <mergeCell ref="A23:AA23"/>
    <mergeCell ref="A17:C19"/>
    <mergeCell ref="D17:F19"/>
    <mergeCell ref="H17:J19"/>
    <mergeCell ref="K17:M19"/>
    <mergeCell ref="O17:Q19"/>
    <mergeCell ref="R17:T19"/>
  </mergeCells>
  <pageMargins left="0.25" right="0.25" top="0.75" bottom="0.75" header="0.3" footer="0.3"/>
  <pageSetup paperSize="9" orientation="landscape" r:id="rId1"/>
  <drawing r:id="rId2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95784-3463-4F8A-9B91-4A68A0BD7B02}">
  <sheetPr codeName="Feuil124"/>
  <dimension ref="A1:AE23"/>
  <sheetViews>
    <sheetView workbookViewId="0">
      <selection activeCell="A21" sqref="A21:AA23"/>
    </sheetView>
  </sheetViews>
  <sheetFormatPr baseColWidth="10" defaultRowHeight="12.75" x14ac:dyDescent="0.2"/>
  <cols>
    <col min="1" max="1" width="4.5703125" style="1" customWidth="1"/>
    <col min="2" max="6" width="5.85546875" style="1" customWidth="1"/>
    <col min="7" max="7" width="2.140625" style="1" customWidth="1"/>
    <col min="8" max="8" width="4.5703125" style="1" customWidth="1"/>
    <col min="9" max="13" width="5.85546875" style="1" customWidth="1"/>
    <col min="14" max="14" width="2.140625" style="1" customWidth="1"/>
    <col min="15" max="15" width="4.5703125" style="1" customWidth="1"/>
    <col min="16" max="20" width="5.85546875" style="1" customWidth="1"/>
    <col min="21" max="21" width="2.140625" style="1" customWidth="1"/>
    <col min="22" max="22" width="4.5703125" style="1" customWidth="1"/>
    <col min="23" max="27" width="5.85546875" style="1" customWidth="1"/>
    <col min="28" max="30" width="11.42578125" style="1"/>
    <col min="31" max="31" width="21.85546875" style="1" customWidth="1"/>
    <col min="32" max="16384" width="11.42578125" style="1"/>
  </cols>
  <sheetData>
    <row r="1" spans="1:31" ht="21.75" customHeight="1" x14ac:dyDescent="0.2">
      <c r="A1" s="101" t="s">
        <v>130</v>
      </c>
      <c r="B1" s="170" t="e">
        <f>VLOOKUP(C4,Liste!B:K,2,FALSE)</f>
        <v>#N/A</v>
      </c>
      <c r="C1" s="170"/>
      <c r="D1" s="170"/>
      <c r="E1" s="170"/>
      <c r="F1" s="170"/>
      <c r="G1" s="18"/>
      <c r="H1" s="101" t="s">
        <v>130</v>
      </c>
      <c r="I1" s="170" t="e">
        <f>VLOOKUP(J4,Liste!B:C,2,FALSE)</f>
        <v>#N/A</v>
      </c>
      <c r="J1" s="170"/>
      <c r="K1" s="170"/>
      <c r="L1" s="170"/>
      <c r="M1" s="170"/>
      <c r="N1" s="19"/>
      <c r="O1" s="101" t="s">
        <v>130</v>
      </c>
      <c r="P1" s="170" t="e">
        <f>VLOOKUP(Q4,Liste!B:C,2,FALSE)</f>
        <v>#N/A</v>
      </c>
      <c r="Q1" s="170"/>
      <c r="R1" s="170"/>
      <c r="S1" s="170"/>
      <c r="T1" s="170"/>
      <c r="U1" s="19"/>
      <c r="V1" s="101" t="s">
        <v>130</v>
      </c>
      <c r="W1" s="170" t="e">
        <f>VLOOKUP(X4,Liste!B:C,2,FALSE)</f>
        <v>#N/A</v>
      </c>
      <c r="X1" s="170"/>
      <c r="Y1" s="170"/>
      <c r="Z1" s="170"/>
      <c r="AA1" s="170"/>
    </row>
    <row r="2" spans="1:31" ht="21.75" customHeight="1" x14ac:dyDescent="0.2">
      <c r="A2" s="101" t="s">
        <v>30</v>
      </c>
      <c r="B2" s="170" t="e">
        <f>VLOOKUP(C4,Liste!B:D,3,FALSE)</f>
        <v>#N/A</v>
      </c>
      <c r="C2" s="170"/>
      <c r="D2" s="170"/>
      <c r="E2" s="170"/>
      <c r="F2" s="170"/>
      <c r="G2" s="18"/>
      <c r="H2" s="101" t="s">
        <v>30</v>
      </c>
      <c r="I2" s="170" t="e">
        <f>VLOOKUP(J4,Liste!B:D,3,FALSE)</f>
        <v>#N/A</v>
      </c>
      <c r="J2" s="170"/>
      <c r="K2" s="170"/>
      <c r="L2" s="170"/>
      <c r="M2" s="170"/>
      <c r="N2" s="19"/>
      <c r="O2" s="101" t="s">
        <v>30</v>
      </c>
      <c r="P2" s="170" t="e">
        <f>VLOOKUP(Q4,Liste!B:D,3,FALSE)</f>
        <v>#N/A</v>
      </c>
      <c r="Q2" s="170"/>
      <c r="R2" s="170"/>
      <c r="S2" s="170"/>
      <c r="T2" s="170"/>
      <c r="U2" s="19"/>
      <c r="V2" s="101" t="s">
        <v>30</v>
      </c>
      <c r="W2" s="170" t="e">
        <f>VLOOKUP(X4,Liste!B:D,3,FALSE)</f>
        <v>#N/A</v>
      </c>
      <c r="X2" s="170"/>
      <c r="Y2" s="170"/>
      <c r="Z2" s="170"/>
      <c r="AA2" s="170"/>
    </row>
    <row r="3" spans="1:31" ht="21.75" customHeight="1" x14ac:dyDescent="0.2">
      <c r="A3" s="171" t="s">
        <v>131</v>
      </c>
      <c r="B3" s="171"/>
      <c r="C3" s="170" t="e">
        <f>VLOOKUP(C4,Liste!B:K,5,FALSE)</f>
        <v>#N/A</v>
      </c>
      <c r="D3" s="170"/>
      <c r="E3" s="170"/>
      <c r="F3" s="170"/>
      <c r="G3" s="170"/>
      <c r="H3" s="171" t="s">
        <v>131</v>
      </c>
      <c r="I3" s="171"/>
      <c r="J3" s="170" t="e">
        <f>VLOOKUP(J4,Liste!B:K,5,FALSE)</f>
        <v>#N/A</v>
      </c>
      <c r="K3" s="170"/>
      <c r="L3" s="170"/>
      <c r="M3" s="170"/>
      <c r="N3" s="170"/>
      <c r="O3" s="171" t="s">
        <v>131</v>
      </c>
      <c r="P3" s="171"/>
      <c r="Q3" s="170" t="e">
        <f>VLOOKUP(Q4,Liste!B:F,5,FALSE)</f>
        <v>#N/A</v>
      </c>
      <c r="R3" s="170"/>
      <c r="S3" s="170"/>
      <c r="T3" s="170"/>
      <c r="U3" s="170"/>
      <c r="V3" s="171" t="s">
        <v>131</v>
      </c>
      <c r="W3" s="171"/>
      <c r="X3" s="170" t="e">
        <f>VLOOKUP(X4,Liste!B:F,5,FALSE)</f>
        <v>#N/A</v>
      </c>
      <c r="Y3" s="170"/>
      <c r="Z3" s="170"/>
      <c r="AA3" s="170"/>
      <c r="AB3" s="20"/>
    </row>
    <row r="4" spans="1:31" ht="21.75" customHeight="1" x14ac:dyDescent="0.2">
      <c r="A4" s="171" t="s">
        <v>132</v>
      </c>
      <c r="B4" s="171"/>
      <c r="C4" s="21" t="str">
        <f>Feuil1!J23</f>
        <v>10E</v>
      </c>
      <c r="D4" s="18"/>
      <c r="E4" s="18"/>
      <c r="F4" s="18"/>
      <c r="G4" s="18"/>
      <c r="H4" s="171" t="s">
        <v>132</v>
      </c>
      <c r="I4" s="171"/>
      <c r="J4" s="21" t="str">
        <f>Feuil1!J24</f>
        <v>10F</v>
      </c>
      <c r="K4" s="18"/>
      <c r="L4" s="18"/>
      <c r="M4" s="18"/>
      <c r="N4" s="18"/>
      <c r="O4" s="171" t="s">
        <v>132</v>
      </c>
      <c r="P4" s="171"/>
      <c r="Q4" s="21" t="str">
        <f>Feuil1!J25</f>
        <v>10G</v>
      </c>
      <c r="R4" s="18"/>
      <c r="S4" s="18"/>
      <c r="T4" s="18"/>
      <c r="U4" s="18"/>
      <c r="V4" s="171" t="s">
        <v>132</v>
      </c>
      <c r="W4" s="171"/>
      <c r="X4" s="21" t="str">
        <f>Feuil1!J26</f>
        <v>10H</v>
      </c>
      <c r="Y4" s="18"/>
      <c r="Z4" s="18"/>
      <c r="AA4" s="18"/>
      <c r="AE4" s="22"/>
    </row>
    <row r="5" spans="1:31" ht="21.75" customHeight="1" x14ac:dyDescent="0.2">
      <c r="A5" s="172" t="str">
        <f>Feuil1!D4</f>
        <v>2ème Tir</v>
      </c>
      <c r="B5" s="172"/>
      <c r="C5" s="163" t="s">
        <v>175</v>
      </c>
      <c r="D5" s="163"/>
      <c r="E5" s="173" t="e">
        <f>VLOOKUP(C4,Liste!B:K,4,FALSE)</f>
        <v>#N/A</v>
      </c>
      <c r="F5" s="173"/>
      <c r="G5" s="23"/>
      <c r="H5" s="172" t="str">
        <f>Feuil1!D4</f>
        <v>2ème Tir</v>
      </c>
      <c r="I5" s="172"/>
      <c r="J5" s="163" t="s">
        <v>175</v>
      </c>
      <c r="K5" s="163"/>
      <c r="L5" s="173" t="e">
        <f>VLOOKUP(J4,Liste!B:K,4,FALSE)</f>
        <v>#N/A</v>
      </c>
      <c r="M5" s="173"/>
      <c r="N5" s="23"/>
      <c r="O5" s="172" t="str">
        <f>Feuil1!D4</f>
        <v>2ème Tir</v>
      </c>
      <c r="P5" s="172"/>
      <c r="Q5" s="163" t="s">
        <v>175</v>
      </c>
      <c r="R5" s="163"/>
      <c r="S5" s="173" t="e">
        <f>VLOOKUP(Q4,Liste!B:E,4,FALSE)</f>
        <v>#N/A</v>
      </c>
      <c r="T5" s="173"/>
      <c r="U5" s="23"/>
      <c r="V5" s="172" t="str">
        <f>Feuil1!D4</f>
        <v>2ème Tir</v>
      </c>
      <c r="W5" s="172"/>
      <c r="X5" s="163" t="s">
        <v>175</v>
      </c>
      <c r="Y5" s="163"/>
      <c r="Z5" s="173" t="e">
        <f>VLOOKUP(X4,Liste!B:E,4,FALSE)</f>
        <v>#N/A</v>
      </c>
      <c r="AA5" s="173"/>
    </row>
    <row r="6" spans="1:31" ht="21.75" customHeight="1" x14ac:dyDescent="0.2">
      <c r="A6" s="180" t="s">
        <v>176</v>
      </c>
      <c r="B6" s="174" t="s">
        <v>177</v>
      </c>
      <c r="C6" s="174"/>
      <c r="D6" s="174"/>
      <c r="E6" s="174" t="s">
        <v>138</v>
      </c>
      <c r="F6" s="174" t="s">
        <v>139</v>
      </c>
      <c r="G6" s="18"/>
      <c r="H6" s="175" t="str">
        <f>A6</f>
        <v>N°</v>
      </c>
      <c r="I6" s="177" t="str">
        <f>B6</f>
        <v>Points par flèches</v>
      </c>
      <c r="J6" s="178"/>
      <c r="K6" s="179"/>
      <c r="L6" s="185" t="s">
        <v>138</v>
      </c>
      <c r="M6" s="185" t="s">
        <v>139</v>
      </c>
      <c r="N6" s="18"/>
      <c r="O6" s="180" t="s">
        <v>176</v>
      </c>
      <c r="P6" s="174" t="s">
        <v>177</v>
      </c>
      <c r="Q6" s="174"/>
      <c r="R6" s="174"/>
      <c r="S6" s="174" t="s">
        <v>138</v>
      </c>
      <c r="T6" s="174" t="s">
        <v>139</v>
      </c>
      <c r="U6" s="18"/>
      <c r="V6" s="180" t="str">
        <f>O6</f>
        <v>N°</v>
      </c>
      <c r="W6" s="174" t="str">
        <f>P6</f>
        <v>Points par flèches</v>
      </c>
      <c r="X6" s="174"/>
      <c r="Y6" s="174"/>
      <c r="Z6" s="174" t="s">
        <v>138</v>
      </c>
      <c r="AA6" s="174" t="s">
        <v>139</v>
      </c>
    </row>
    <row r="7" spans="1:31" ht="21.75" customHeight="1" x14ac:dyDescent="0.2">
      <c r="A7" s="180"/>
      <c r="B7" s="102">
        <v>1</v>
      </c>
      <c r="C7" s="102">
        <v>2</v>
      </c>
      <c r="D7" s="102">
        <v>3</v>
      </c>
      <c r="E7" s="174"/>
      <c r="F7" s="174"/>
      <c r="G7" s="18"/>
      <c r="H7" s="176"/>
      <c r="I7" s="102">
        <v>1</v>
      </c>
      <c r="J7" s="102">
        <v>2</v>
      </c>
      <c r="K7" s="102">
        <v>3</v>
      </c>
      <c r="L7" s="186"/>
      <c r="M7" s="186"/>
      <c r="N7" s="18"/>
      <c r="O7" s="180"/>
      <c r="P7" s="102">
        <v>1</v>
      </c>
      <c r="Q7" s="102">
        <v>2</v>
      </c>
      <c r="R7" s="102">
        <v>3</v>
      </c>
      <c r="S7" s="174"/>
      <c r="T7" s="174"/>
      <c r="U7" s="18"/>
      <c r="V7" s="180"/>
      <c r="W7" s="102">
        <v>1</v>
      </c>
      <c r="X7" s="102">
        <v>2</v>
      </c>
      <c r="Y7" s="102">
        <v>3</v>
      </c>
      <c r="Z7" s="174"/>
      <c r="AA7" s="174"/>
    </row>
    <row r="8" spans="1:31" ht="21.75" customHeight="1" x14ac:dyDescent="0.2">
      <c r="A8" s="25">
        <v>1</v>
      </c>
      <c r="B8" s="25"/>
      <c r="C8" s="25"/>
      <c r="D8" s="25"/>
      <c r="E8" s="25"/>
      <c r="F8" s="25"/>
      <c r="G8" s="18"/>
      <c r="H8" s="25">
        <v>1</v>
      </c>
      <c r="I8" s="25"/>
      <c r="J8" s="25"/>
      <c r="K8" s="25"/>
      <c r="L8" s="25"/>
      <c r="M8" s="25"/>
      <c r="N8" s="18"/>
      <c r="O8" s="25">
        <v>1</v>
      </c>
      <c r="P8" s="25"/>
      <c r="Q8" s="25"/>
      <c r="R8" s="25"/>
      <c r="S8" s="25"/>
      <c r="T8" s="25"/>
      <c r="U8" s="18"/>
      <c r="V8" s="25">
        <v>1</v>
      </c>
      <c r="W8" s="25"/>
      <c r="X8" s="25"/>
      <c r="Y8" s="25"/>
      <c r="Z8" s="25"/>
      <c r="AA8" s="25"/>
    </row>
    <row r="9" spans="1:31" ht="21.75" customHeight="1" x14ac:dyDescent="0.3">
      <c r="A9" s="25">
        <v>2</v>
      </c>
      <c r="B9" s="25"/>
      <c r="C9" s="25"/>
      <c r="D9" s="25"/>
      <c r="E9" s="25"/>
      <c r="F9" s="25"/>
      <c r="G9" s="18"/>
      <c r="H9" s="25">
        <v>2</v>
      </c>
      <c r="I9" s="25"/>
      <c r="J9" s="25"/>
      <c r="K9" s="25"/>
      <c r="L9" s="25"/>
      <c r="M9" s="25"/>
      <c r="N9" s="18"/>
      <c r="O9" s="25">
        <v>2</v>
      </c>
      <c r="P9" s="25"/>
      <c r="Q9" s="25"/>
      <c r="R9" s="25"/>
      <c r="S9" s="25"/>
      <c r="T9" s="25"/>
      <c r="U9" s="18"/>
      <c r="V9" s="25">
        <v>2</v>
      </c>
      <c r="W9" s="25"/>
      <c r="X9" s="25"/>
      <c r="Y9" s="25"/>
      <c r="Z9" s="25"/>
      <c r="AA9" s="25"/>
      <c r="AE9" s="9"/>
    </row>
    <row r="10" spans="1:31" ht="21.75" customHeight="1" x14ac:dyDescent="0.2">
      <c r="A10" s="25">
        <v>3</v>
      </c>
      <c r="B10" s="25"/>
      <c r="C10" s="25"/>
      <c r="D10" s="25"/>
      <c r="E10" s="25"/>
      <c r="F10" s="25"/>
      <c r="G10" s="18"/>
      <c r="H10" s="25">
        <v>3</v>
      </c>
      <c r="I10" s="25"/>
      <c r="J10" s="25"/>
      <c r="K10" s="25"/>
      <c r="L10" s="25"/>
      <c r="M10" s="25"/>
      <c r="N10" s="18"/>
      <c r="O10" s="25">
        <v>3</v>
      </c>
      <c r="P10" s="25"/>
      <c r="Q10" s="25"/>
      <c r="R10" s="25"/>
      <c r="S10" s="25"/>
      <c r="T10" s="25"/>
      <c r="U10" s="18"/>
      <c r="V10" s="25">
        <v>3</v>
      </c>
      <c r="W10" s="25"/>
      <c r="X10" s="25"/>
      <c r="Y10" s="25"/>
      <c r="Z10" s="25"/>
      <c r="AA10" s="25"/>
    </row>
    <row r="11" spans="1:31" ht="21.75" customHeight="1" x14ac:dyDescent="0.2">
      <c r="A11" s="25">
        <v>4</v>
      </c>
      <c r="B11" s="25"/>
      <c r="C11" s="25"/>
      <c r="D11" s="25"/>
      <c r="E11" s="25"/>
      <c r="F11" s="25"/>
      <c r="G11" s="18"/>
      <c r="H11" s="25">
        <v>4</v>
      </c>
      <c r="I11" s="25"/>
      <c r="J11" s="25"/>
      <c r="K11" s="25"/>
      <c r="L11" s="25"/>
      <c r="M11" s="25"/>
      <c r="N11" s="18"/>
      <c r="O11" s="25">
        <v>4</v>
      </c>
      <c r="P11" s="25"/>
      <c r="Q11" s="25"/>
      <c r="R11" s="25"/>
      <c r="S11" s="25"/>
      <c r="T11" s="25"/>
      <c r="U11" s="18"/>
      <c r="V11" s="25">
        <v>4</v>
      </c>
      <c r="W11" s="25"/>
      <c r="X11" s="25"/>
      <c r="Y11" s="25"/>
      <c r="Z11" s="25"/>
      <c r="AA11" s="25"/>
    </row>
    <row r="12" spans="1:31" ht="21.75" customHeight="1" x14ac:dyDescent="0.2">
      <c r="A12" s="25">
        <v>5</v>
      </c>
      <c r="B12" s="25"/>
      <c r="C12" s="25"/>
      <c r="D12" s="25"/>
      <c r="E12" s="25"/>
      <c r="F12" s="25"/>
      <c r="G12" s="18"/>
      <c r="H12" s="25">
        <v>5</v>
      </c>
      <c r="I12" s="25"/>
      <c r="J12" s="25"/>
      <c r="K12" s="25"/>
      <c r="L12" s="25"/>
      <c r="M12" s="25"/>
      <c r="N12" s="18"/>
      <c r="O12" s="25">
        <v>5</v>
      </c>
      <c r="P12" s="25"/>
      <c r="Q12" s="25"/>
      <c r="R12" s="25"/>
      <c r="S12" s="25"/>
      <c r="T12" s="25"/>
      <c r="U12" s="18"/>
      <c r="V12" s="25">
        <v>5</v>
      </c>
      <c r="W12" s="25"/>
      <c r="X12" s="25"/>
      <c r="Y12" s="25"/>
      <c r="Z12" s="25"/>
      <c r="AA12" s="25"/>
    </row>
    <row r="13" spans="1:31" ht="21.75" customHeight="1" x14ac:dyDescent="0.2">
      <c r="A13" s="25">
        <v>6</v>
      </c>
      <c r="B13" s="25"/>
      <c r="C13" s="25"/>
      <c r="D13" s="25"/>
      <c r="E13" s="25"/>
      <c r="F13" s="25"/>
      <c r="G13" s="18"/>
      <c r="H13" s="25">
        <v>6</v>
      </c>
      <c r="I13" s="25"/>
      <c r="J13" s="25"/>
      <c r="K13" s="25"/>
      <c r="L13" s="25"/>
      <c r="M13" s="25"/>
      <c r="N13" s="18"/>
      <c r="O13" s="25">
        <v>6</v>
      </c>
      <c r="P13" s="25"/>
      <c r="Q13" s="25"/>
      <c r="R13" s="25"/>
      <c r="S13" s="25"/>
      <c r="T13" s="25"/>
      <c r="U13" s="18"/>
      <c r="V13" s="25">
        <v>6</v>
      </c>
      <c r="W13" s="25"/>
      <c r="X13" s="25"/>
      <c r="Y13" s="25"/>
      <c r="Z13" s="25"/>
      <c r="AA13" s="25"/>
    </row>
    <row r="14" spans="1:31" ht="21.75" customHeight="1" x14ac:dyDescent="0.2">
      <c r="A14" s="181" t="s">
        <v>178</v>
      </c>
      <c r="B14" s="181"/>
      <c r="C14" s="181"/>
      <c r="D14" s="181"/>
      <c r="E14" s="181"/>
      <c r="F14" s="26"/>
      <c r="G14" s="23"/>
      <c r="H14" s="182" t="s">
        <v>178</v>
      </c>
      <c r="I14" s="183"/>
      <c r="J14" s="183"/>
      <c r="K14" s="183"/>
      <c r="L14" s="184"/>
      <c r="M14" s="26"/>
      <c r="N14" s="23"/>
      <c r="O14" s="181" t="s">
        <v>178</v>
      </c>
      <c r="P14" s="181"/>
      <c r="Q14" s="181"/>
      <c r="R14" s="181"/>
      <c r="S14" s="181"/>
      <c r="T14" s="26"/>
      <c r="U14" s="23"/>
      <c r="V14" s="181" t="s">
        <v>178</v>
      </c>
      <c r="W14" s="181"/>
      <c r="X14" s="181"/>
      <c r="Y14" s="181"/>
      <c r="Z14" s="181"/>
      <c r="AA14" s="26"/>
    </row>
    <row r="15" spans="1:31" ht="21.75" customHeight="1" x14ac:dyDescent="0.2">
      <c r="A15" s="187">
        <v>10</v>
      </c>
      <c r="B15" s="187"/>
      <c r="C15" s="187"/>
      <c r="D15" s="187">
        <v>9</v>
      </c>
      <c r="E15" s="187"/>
      <c r="F15" s="187"/>
      <c r="G15" s="23"/>
      <c r="H15" s="188">
        <v>10</v>
      </c>
      <c r="I15" s="189"/>
      <c r="J15" s="190"/>
      <c r="K15" s="188">
        <v>9</v>
      </c>
      <c r="L15" s="189"/>
      <c r="M15" s="190"/>
      <c r="N15" s="23"/>
      <c r="O15" s="187">
        <v>10</v>
      </c>
      <c r="P15" s="187"/>
      <c r="Q15" s="187"/>
      <c r="R15" s="187">
        <v>9</v>
      </c>
      <c r="S15" s="187"/>
      <c r="T15" s="187"/>
      <c r="U15" s="23"/>
      <c r="V15" s="187">
        <v>10</v>
      </c>
      <c r="W15" s="187"/>
      <c r="X15" s="187"/>
      <c r="Y15" s="187">
        <v>9</v>
      </c>
      <c r="Z15" s="187"/>
      <c r="AA15" s="187"/>
    </row>
    <row r="16" spans="1:31" ht="21.75" customHeight="1" x14ac:dyDescent="0.2">
      <c r="A16" s="187"/>
      <c r="B16" s="187"/>
      <c r="C16" s="187"/>
      <c r="D16" s="187"/>
      <c r="E16" s="187"/>
      <c r="F16" s="187"/>
      <c r="G16" s="23"/>
      <c r="H16" s="188"/>
      <c r="I16" s="189"/>
      <c r="J16" s="190"/>
      <c r="K16" s="188"/>
      <c r="L16" s="189"/>
      <c r="M16" s="190"/>
      <c r="N16" s="23"/>
      <c r="O16" s="187"/>
      <c r="P16" s="187"/>
      <c r="Q16" s="187"/>
      <c r="R16" s="187"/>
      <c r="S16" s="187"/>
      <c r="T16" s="187"/>
      <c r="U16" s="23"/>
      <c r="V16" s="187"/>
      <c r="W16" s="187"/>
      <c r="X16" s="187"/>
      <c r="Y16" s="187"/>
      <c r="Z16" s="187"/>
      <c r="AA16" s="187"/>
    </row>
    <row r="17" spans="1:27" ht="21.75" customHeight="1" x14ac:dyDescent="0.2">
      <c r="A17" s="191" t="s">
        <v>144</v>
      </c>
      <c r="B17" s="191"/>
      <c r="C17" s="191"/>
      <c r="D17" s="191" t="s">
        <v>143</v>
      </c>
      <c r="E17" s="191"/>
      <c r="F17" s="191"/>
      <c r="G17" s="23"/>
      <c r="H17" s="192" t="s">
        <v>144</v>
      </c>
      <c r="I17" s="193"/>
      <c r="J17" s="194"/>
      <c r="K17" s="192" t="s">
        <v>143</v>
      </c>
      <c r="L17" s="193"/>
      <c r="M17" s="194"/>
      <c r="N17" s="23"/>
      <c r="O17" s="191" t="s">
        <v>144</v>
      </c>
      <c r="P17" s="191"/>
      <c r="Q17" s="191"/>
      <c r="R17" s="191" t="s">
        <v>143</v>
      </c>
      <c r="S17" s="191"/>
      <c r="T17" s="191"/>
      <c r="U17" s="23"/>
      <c r="V17" s="191" t="s">
        <v>144</v>
      </c>
      <c r="W17" s="191"/>
      <c r="X17" s="191"/>
      <c r="Y17" s="191" t="s">
        <v>143</v>
      </c>
      <c r="Z17" s="191"/>
      <c r="AA17" s="191"/>
    </row>
    <row r="18" spans="1:27" ht="21.75" customHeight="1" x14ac:dyDescent="0.2">
      <c r="A18" s="191"/>
      <c r="B18" s="191"/>
      <c r="C18" s="191"/>
      <c r="D18" s="191"/>
      <c r="E18" s="191"/>
      <c r="F18" s="191"/>
      <c r="G18" s="23"/>
      <c r="H18" s="195"/>
      <c r="I18" s="196"/>
      <c r="J18" s="197"/>
      <c r="K18" s="195"/>
      <c r="L18" s="196"/>
      <c r="M18" s="197"/>
      <c r="N18" s="23"/>
      <c r="O18" s="191"/>
      <c r="P18" s="191"/>
      <c r="Q18" s="191"/>
      <c r="R18" s="191"/>
      <c r="S18" s="191"/>
      <c r="T18" s="191"/>
      <c r="U18" s="23"/>
      <c r="V18" s="191"/>
      <c r="W18" s="191"/>
      <c r="X18" s="191"/>
      <c r="Y18" s="191"/>
      <c r="Z18" s="191"/>
      <c r="AA18" s="191"/>
    </row>
    <row r="19" spans="1:27" ht="21.75" customHeight="1" x14ac:dyDescent="0.2">
      <c r="A19" s="191"/>
      <c r="B19" s="191"/>
      <c r="C19" s="191"/>
      <c r="D19" s="191"/>
      <c r="E19" s="191"/>
      <c r="F19" s="191"/>
      <c r="G19" s="23"/>
      <c r="H19" s="198"/>
      <c r="I19" s="199"/>
      <c r="J19" s="200"/>
      <c r="K19" s="198"/>
      <c r="L19" s="199"/>
      <c r="M19" s="200"/>
      <c r="N19" s="23"/>
      <c r="O19" s="191"/>
      <c r="P19" s="191"/>
      <c r="Q19" s="191"/>
      <c r="R19" s="191"/>
      <c r="S19" s="191"/>
      <c r="T19" s="191"/>
      <c r="U19" s="23"/>
      <c r="V19" s="191"/>
      <c r="W19" s="191"/>
      <c r="X19" s="191"/>
      <c r="Y19" s="191"/>
      <c r="Z19" s="191"/>
      <c r="AA19" s="191"/>
    </row>
    <row r="20" spans="1:27" ht="21.75" customHeight="1" x14ac:dyDescent="0.2"/>
    <row r="21" spans="1:27" ht="21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 t="str">
        <f>Feuil1!D6</f>
        <v>2ème étape Challenge CHAIRMARTIN</v>
      </c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7"/>
    </row>
    <row r="22" spans="1:27" ht="21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</row>
    <row r="23" spans="1:2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</row>
  </sheetData>
  <mergeCells count="79">
    <mergeCell ref="B1:F1"/>
    <mergeCell ref="I1:M1"/>
    <mergeCell ref="P1:T1"/>
    <mergeCell ref="W1:AA1"/>
    <mergeCell ref="B2:F2"/>
    <mergeCell ref="I2:M2"/>
    <mergeCell ref="P2:T2"/>
    <mergeCell ref="W2:AA2"/>
    <mergeCell ref="V3:W3"/>
    <mergeCell ref="X3:AA3"/>
    <mergeCell ref="A4:B4"/>
    <mergeCell ref="H4:I4"/>
    <mergeCell ref="O4:P4"/>
    <mergeCell ref="V4:W4"/>
    <mergeCell ref="A3:B3"/>
    <mergeCell ref="C3:G3"/>
    <mergeCell ref="H3:I3"/>
    <mergeCell ref="J3:N3"/>
    <mergeCell ref="O3:P3"/>
    <mergeCell ref="Q3:U3"/>
    <mergeCell ref="A5:B5"/>
    <mergeCell ref="C5:D5"/>
    <mergeCell ref="E5:F5"/>
    <mergeCell ref="H5:I5"/>
    <mergeCell ref="J5:K5"/>
    <mergeCell ref="Q5:R5"/>
    <mergeCell ref="S5:T5"/>
    <mergeCell ref="V5:W5"/>
    <mergeCell ref="X5:Y5"/>
    <mergeCell ref="Z5:AA5"/>
    <mergeCell ref="E6:E7"/>
    <mergeCell ref="F6:F7"/>
    <mergeCell ref="H6:H7"/>
    <mergeCell ref="I6:K6"/>
    <mergeCell ref="O5:P5"/>
    <mergeCell ref="L5:M5"/>
    <mergeCell ref="V6:V7"/>
    <mergeCell ref="W6:Y6"/>
    <mergeCell ref="Z6:Z7"/>
    <mergeCell ref="AA6:AA7"/>
    <mergeCell ref="A14:E14"/>
    <mergeCell ref="H14:L14"/>
    <mergeCell ref="O14:S14"/>
    <mergeCell ref="V14:Z14"/>
    <mergeCell ref="L6:L7"/>
    <mergeCell ref="M6:M7"/>
    <mergeCell ref="O6:O7"/>
    <mergeCell ref="P6:R6"/>
    <mergeCell ref="S6:S7"/>
    <mergeCell ref="T6:T7"/>
    <mergeCell ref="A6:A7"/>
    <mergeCell ref="B6:D6"/>
    <mergeCell ref="V15:X15"/>
    <mergeCell ref="Y15:AA15"/>
    <mergeCell ref="A16:C16"/>
    <mergeCell ref="D16:F16"/>
    <mergeCell ref="H16:J16"/>
    <mergeCell ref="K16:M16"/>
    <mergeCell ref="O16:Q16"/>
    <mergeCell ref="R16:T16"/>
    <mergeCell ref="V16:X16"/>
    <mergeCell ref="Y16:AA16"/>
    <mergeCell ref="A15:C15"/>
    <mergeCell ref="D15:F15"/>
    <mergeCell ref="H15:J15"/>
    <mergeCell ref="K15:M15"/>
    <mergeCell ref="O15:Q15"/>
    <mergeCell ref="R15:T15"/>
    <mergeCell ref="V17:X19"/>
    <mergeCell ref="Y17:AA19"/>
    <mergeCell ref="A21:N22"/>
    <mergeCell ref="O21:AA22"/>
    <mergeCell ref="A23:AA23"/>
    <mergeCell ref="A17:C19"/>
    <mergeCell ref="D17:F19"/>
    <mergeCell ref="H17:J19"/>
    <mergeCell ref="K17:M19"/>
    <mergeCell ref="O17:Q19"/>
    <mergeCell ref="R17:T19"/>
  </mergeCells>
  <pageMargins left="0.25" right="0.25" top="0.75" bottom="0.75" header="0.3" footer="0.3"/>
  <pageSetup paperSize="9" orientation="landscape" r:id="rId1"/>
  <drawing r:id="rId2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9B970-0C63-4147-8640-8E10F95BA819}">
  <sheetPr codeName="Feuil125"/>
  <dimension ref="A1:AE23"/>
  <sheetViews>
    <sheetView workbookViewId="0">
      <selection activeCell="A21" sqref="A21:AA23"/>
    </sheetView>
  </sheetViews>
  <sheetFormatPr baseColWidth="10" defaultRowHeight="12.75" x14ac:dyDescent="0.2"/>
  <cols>
    <col min="1" max="1" width="4.5703125" style="1" customWidth="1"/>
    <col min="2" max="6" width="5.85546875" style="1" customWidth="1"/>
    <col min="7" max="7" width="2.140625" style="1" customWidth="1"/>
    <col min="8" max="8" width="4.5703125" style="1" customWidth="1"/>
    <col min="9" max="13" width="5.85546875" style="1" customWidth="1"/>
    <col min="14" max="14" width="2.140625" style="1" customWidth="1"/>
    <col min="15" max="15" width="4.5703125" style="1" customWidth="1"/>
    <col min="16" max="20" width="5.85546875" style="1" customWidth="1"/>
    <col min="21" max="21" width="2.140625" style="1" customWidth="1"/>
    <col min="22" max="22" width="4.5703125" style="1" customWidth="1"/>
    <col min="23" max="27" width="5.85546875" style="1" customWidth="1"/>
    <col min="28" max="30" width="11.42578125" style="1"/>
    <col min="31" max="31" width="21.85546875" style="1" customWidth="1"/>
    <col min="32" max="16384" width="11.42578125" style="1"/>
  </cols>
  <sheetData>
    <row r="1" spans="1:31" ht="21.75" customHeight="1" x14ac:dyDescent="0.2">
      <c r="A1" s="101" t="s">
        <v>130</v>
      </c>
      <c r="B1" s="170" t="e">
        <f>VLOOKUP(C4,Liste!B:K,2,FALSE)</f>
        <v>#N/A</v>
      </c>
      <c r="C1" s="170"/>
      <c r="D1" s="170"/>
      <c r="E1" s="170"/>
      <c r="F1" s="170"/>
      <c r="G1" s="18"/>
      <c r="H1" s="101" t="s">
        <v>130</v>
      </c>
      <c r="I1" s="170" t="e">
        <f>VLOOKUP(J4,Liste!B:C,2,FALSE)</f>
        <v>#N/A</v>
      </c>
      <c r="J1" s="170"/>
      <c r="K1" s="170"/>
      <c r="L1" s="170"/>
      <c r="M1" s="170"/>
      <c r="N1" s="19"/>
      <c r="O1" s="101" t="s">
        <v>130</v>
      </c>
      <c r="P1" s="170" t="e">
        <f>VLOOKUP(Q4,Liste!B:C,2,FALSE)</f>
        <v>#N/A</v>
      </c>
      <c r="Q1" s="170"/>
      <c r="R1" s="170"/>
      <c r="S1" s="170"/>
      <c r="T1" s="170"/>
      <c r="U1" s="19"/>
      <c r="V1" s="101" t="s">
        <v>130</v>
      </c>
      <c r="W1" s="170" t="e">
        <f>VLOOKUP(X4,Liste!B:C,2,FALSE)</f>
        <v>#N/A</v>
      </c>
      <c r="X1" s="170"/>
      <c r="Y1" s="170"/>
      <c r="Z1" s="170"/>
      <c r="AA1" s="170"/>
    </row>
    <row r="2" spans="1:31" ht="21.75" customHeight="1" x14ac:dyDescent="0.2">
      <c r="A2" s="101" t="s">
        <v>30</v>
      </c>
      <c r="B2" s="170" t="e">
        <f>VLOOKUP(C4,Liste!B:D,3,FALSE)</f>
        <v>#N/A</v>
      </c>
      <c r="C2" s="170"/>
      <c r="D2" s="170"/>
      <c r="E2" s="170"/>
      <c r="F2" s="170"/>
      <c r="G2" s="18"/>
      <c r="H2" s="101" t="s">
        <v>30</v>
      </c>
      <c r="I2" s="170" t="e">
        <f>VLOOKUP(J4,Liste!B:D,3,FALSE)</f>
        <v>#N/A</v>
      </c>
      <c r="J2" s="170"/>
      <c r="K2" s="170"/>
      <c r="L2" s="170"/>
      <c r="M2" s="170"/>
      <c r="N2" s="19"/>
      <c r="O2" s="101" t="s">
        <v>30</v>
      </c>
      <c r="P2" s="170" t="e">
        <f>VLOOKUP(Q4,Liste!B:D,3,FALSE)</f>
        <v>#N/A</v>
      </c>
      <c r="Q2" s="170"/>
      <c r="R2" s="170"/>
      <c r="S2" s="170"/>
      <c r="T2" s="170"/>
      <c r="U2" s="19"/>
      <c r="V2" s="101" t="s">
        <v>30</v>
      </c>
      <c r="W2" s="170" t="e">
        <f>VLOOKUP(X4,Liste!B:D,3,FALSE)</f>
        <v>#N/A</v>
      </c>
      <c r="X2" s="170"/>
      <c r="Y2" s="170"/>
      <c r="Z2" s="170"/>
      <c r="AA2" s="170"/>
    </row>
    <row r="3" spans="1:31" ht="21.75" customHeight="1" x14ac:dyDescent="0.2">
      <c r="A3" s="171" t="s">
        <v>131</v>
      </c>
      <c r="B3" s="171"/>
      <c r="C3" s="170" t="e">
        <f>VLOOKUP(C4,Liste!B:K,5,FALSE)</f>
        <v>#N/A</v>
      </c>
      <c r="D3" s="170"/>
      <c r="E3" s="170"/>
      <c r="F3" s="170"/>
      <c r="G3" s="170"/>
      <c r="H3" s="171" t="s">
        <v>131</v>
      </c>
      <c r="I3" s="171"/>
      <c r="J3" s="170" t="e">
        <f>VLOOKUP(J4,Liste!B:K,5,FALSE)</f>
        <v>#N/A</v>
      </c>
      <c r="K3" s="170"/>
      <c r="L3" s="170"/>
      <c r="M3" s="170"/>
      <c r="N3" s="170"/>
      <c r="O3" s="171" t="s">
        <v>131</v>
      </c>
      <c r="P3" s="171"/>
      <c r="Q3" s="170" t="e">
        <f>VLOOKUP(Q4,Liste!B:F,5,FALSE)</f>
        <v>#N/A</v>
      </c>
      <c r="R3" s="170"/>
      <c r="S3" s="170"/>
      <c r="T3" s="170"/>
      <c r="U3" s="170"/>
      <c r="V3" s="171" t="s">
        <v>131</v>
      </c>
      <c r="W3" s="171"/>
      <c r="X3" s="170" t="e">
        <f>VLOOKUP(X4,Liste!B:F,5,FALSE)</f>
        <v>#N/A</v>
      </c>
      <c r="Y3" s="170"/>
      <c r="Z3" s="170"/>
      <c r="AA3" s="170"/>
      <c r="AB3" s="20"/>
    </row>
    <row r="4" spans="1:31" ht="21.75" customHeight="1" x14ac:dyDescent="0.2">
      <c r="A4" s="171" t="s">
        <v>132</v>
      </c>
      <c r="B4" s="171"/>
      <c r="C4" s="21" t="str">
        <f>Feuil1!L11</f>
        <v>11A</v>
      </c>
      <c r="D4" s="18"/>
      <c r="E4" s="18"/>
      <c r="F4" s="18"/>
      <c r="G4" s="18"/>
      <c r="H4" s="171" t="s">
        <v>132</v>
      </c>
      <c r="I4" s="171"/>
      <c r="J4" s="21" t="str">
        <f>Feuil1!L12</f>
        <v>11B</v>
      </c>
      <c r="K4" s="18"/>
      <c r="L4" s="18"/>
      <c r="M4" s="18"/>
      <c r="N4" s="18"/>
      <c r="O4" s="171" t="s">
        <v>132</v>
      </c>
      <c r="P4" s="171"/>
      <c r="Q4" s="21" t="str">
        <f>Feuil1!L13</f>
        <v>11C</v>
      </c>
      <c r="R4" s="18"/>
      <c r="S4" s="18"/>
      <c r="T4" s="18"/>
      <c r="U4" s="18"/>
      <c r="V4" s="171" t="s">
        <v>132</v>
      </c>
      <c r="W4" s="171"/>
      <c r="X4" s="21" t="str">
        <f>Feuil1!L14</f>
        <v>11D</v>
      </c>
      <c r="Y4" s="18"/>
      <c r="Z4" s="18"/>
      <c r="AA4" s="18"/>
      <c r="AE4" s="22"/>
    </row>
    <row r="5" spans="1:31" ht="21.75" customHeight="1" x14ac:dyDescent="0.2">
      <c r="A5" s="172" t="str">
        <f>Feuil1!D4</f>
        <v>2ème Tir</v>
      </c>
      <c r="B5" s="172"/>
      <c r="C5" s="163" t="s">
        <v>175</v>
      </c>
      <c r="D5" s="163"/>
      <c r="E5" s="173" t="e">
        <f>VLOOKUP(C4,Liste!B:K,4,FALSE)</f>
        <v>#N/A</v>
      </c>
      <c r="F5" s="173"/>
      <c r="G5" s="23"/>
      <c r="H5" s="172" t="str">
        <f>Feuil1!D4</f>
        <v>2ème Tir</v>
      </c>
      <c r="I5" s="172"/>
      <c r="J5" s="163" t="s">
        <v>175</v>
      </c>
      <c r="K5" s="163"/>
      <c r="L5" s="173" t="e">
        <f>VLOOKUP(J4,Liste!B:K,4,FALSE)</f>
        <v>#N/A</v>
      </c>
      <c r="M5" s="173"/>
      <c r="N5" s="23"/>
      <c r="O5" s="172" t="str">
        <f>Feuil1!D4</f>
        <v>2ème Tir</v>
      </c>
      <c r="P5" s="172"/>
      <c r="Q5" s="163" t="s">
        <v>175</v>
      </c>
      <c r="R5" s="163"/>
      <c r="S5" s="173" t="e">
        <f>VLOOKUP(Q4,Liste!B:E,4,FALSE)</f>
        <v>#N/A</v>
      </c>
      <c r="T5" s="173"/>
      <c r="U5" s="23"/>
      <c r="V5" s="172" t="str">
        <f>Feuil1!D4</f>
        <v>2ème Tir</v>
      </c>
      <c r="W5" s="172"/>
      <c r="X5" s="163" t="s">
        <v>175</v>
      </c>
      <c r="Y5" s="163"/>
      <c r="Z5" s="173" t="e">
        <f>VLOOKUP(X4,Liste!B:E,4,FALSE)</f>
        <v>#N/A</v>
      </c>
      <c r="AA5" s="173"/>
    </row>
    <row r="6" spans="1:31" ht="21.75" customHeight="1" x14ac:dyDescent="0.2">
      <c r="A6" s="180" t="s">
        <v>176</v>
      </c>
      <c r="B6" s="174" t="s">
        <v>177</v>
      </c>
      <c r="C6" s="174"/>
      <c r="D6" s="174"/>
      <c r="E6" s="174" t="s">
        <v>138</v>
      </c>
      <c r="F6" s="174" t="s">
        <v>139</v>
      </c>
      <c r="G6" s="18"/>
      <c r="H6" s="175" t="str">
        <f>A6</f>
        <v>N°</v>
      </c>
      <c r="I6" s="177" t="str">
        <f>B6</f>
        <v>Points par flèches</v>
      </c>
      <c r="J6" s="178"/>
      <c r="K6" s="179"/>
      <c r="L6" s="185" t="s">
        <v>138</v>
      </c>
      <c r="M6" s="185" t="s">
        <v>139</v>
      </c>
      <c r="N6" s="18"/>
      <c r="O6" s="180" t="s">
        <v>176</v>
      </c>
      <c r="P6" s="174" t="s">
        <v>177</v>
      </c>
      <c r="Q6" s="174"/>
      <c r="R6" s="174"/>
      <c r="S6" s="174" t="s">
        <v>138</v>
      </c>
      <c r="T6" s="174" t="s">
        <v>139</v>
      </c>
      <c r="U6" s="18"/>
      <c r="V6" s="180" t="str">
        <f>O6</f>
        <v>N°</v>
      </c>
      <c r="W6" s="174" t="str">
        <f>P6</f>
        <v>Points par flèches</v>
      </c>
      <c r="X6" s="174"/>
      <c r="Y6" s="174"/>
      <c r="Z6" s="174" t="s">
        <v>138</v>
      </c>
      <c r="AA6" s="174" t="s">
        <v>139</v>
      </c>
    </row>
    <row r="7" spans="1:31" ht="21.75" customHeight="1" x14ac:dyDescent="0.2">
      <c r="A7" s="180"/>
      <c r="B7" s="102">
        <v>1</v>
      </c>
      <c r="C7" s="102">
        <v>2</v>
      </c>
      <c r="D7" s="102">
        <v>3</v>
      </c>
      <c r="E7" s="174"/>
      <c r="F7" s="174"/>
      <c r="G7" s="18"/>
      <c r="H7" s="176"/>
      <c r="I7" s="102">
        <v>1</v>
      </c>
      <c r="J7" s="102">
        <v>2</v>
      </c>
      <c r="K7" s="102">
        <v>3</v>
      </c>
      <c r="L7" s="186"/>
      <c r="M7" s="186"/>
      <c r="N7" s="18"/>
      <c r="O7" s="180"/>
      <c r="P7" s="102">
        <v>1</v>
      </c>
      <c r="Q7" s="102">
        <v>2</v>
      </c>
      <c r="R7" s="102">
        <v>3</v>
      </c>
      <c r="S7" s="174"/>
      <c r="T7" s="174"/>
      <c r="U7" s="18"/>
      <c r="V7" s="180"/>
      <c r="W7" s="102">
        <v>1</v>
      </c>
      <c r="X7" s="102">
        <v>2</v>
      </c>
      <c r="Y7" s="102">
        <v>3</v>
      </c>
      <c r="Z7" s="174"/>
      <c r="AA7" s="174"/>
    </row>
    <row r="8" spans="1:31" ht="21.75" customHeight="1" x14ac:dyDescent="0.2">
      <c r="A8" s="25">
        <v>1</v>
      </c>
      <c r="B8" s="25"/>
      <c r="C8" s="25"/>
      <c r="D8" s="25"/>
      <c r="E8" s="25"/>
      <c r="F8" s="25"/>
      <c r="G8" s="18"/>
      <c r="H8" s="25">
        <v>1</v>
      </c>
      <c r="I8" s="25"/>
      <c r="J8" s="25"/>
      <c r="K8" s="25"/>
      <c r="L8" s="25"/>
      <c r="M8" s="25"/>
      <c r="N8" s="18"/>
      <c r="O8" s="25">
        <v>1</v>
      </c>
      <c r="P8" s="25"/>
      <c r="Q8" s="25"/>
      <c r="R8" s="25"/>
      <c r="S8" s="25"/>
      <c r="T8" s="25"/>
      <c r="U8" s="18"/>
      <c r="V8" s="25">
        <v>1</v>
      </c>
      <c r="W8" s="25"/>
      <c r="X8" s="25"/>
      <c r="Y8" s="25"/>
      <c r="Z8" s="25"/>
      <c r="AA8" s="25"/>
    </row>
    <row r="9" spans="1:31" ht="21.75" customHeight="1" x14ac:dyDescent="0.3">
      <c r="A9" s="25">
        <v>2</v>
      </c>
      <c r="B9" s="25"/>
      <c r="C9" s="25"/>
      <c r="D9" s="25"/>
      <c r="E9" s="25"/>
      <c r="F9" s="25"/>
      <c r="G9" s="18"/>
      <c r="H9" s="25">
        <v>2</v>
      </c>
      <c r="I9" s="25"/>
      <c r="J9" s="25"/>
      <c r="K9" s="25"/>
      <c r="L9" s="25"/>
      <c r="M9" s="25"/>
      <c r="N9" s="18"/>
      <c r="O9" s="25">
        <v>2</v>
      </c>
      <c r="P9" s="25"/>
      <c r="Q9" s="25"/>
      <c r="R9" s="25"/>
      <c r="S9" s="25"/>
      <c r="T9" s="25"/>
      <c r="U9" s="18"/>
      <c r="V9" s="25">
        <v>2</v>
      </c>
      <c r="W9" s="25"/>
      <c r="X9" s="25"/>
      <c r="Y9" s="25"/>
      <c r="Z9" s="25"/>
      <c r="AA9" s="25"/>
      <c r="AE9" s="9"/>
    </row>
    <row r="10" spans="1:31" ht="21.75" customHeight="1" x14ac:dyDescent="0.2">
      <c r="A10" s="25">
        <v>3</v>
      </c>
      <c r="B10" s="25"/>
      <c r="C10" s="25"/>
      <c r="D10" s="25"/>
      <c r="E10" s="25"/>
      <c r="F10" s="25"/>
      <c r="G10" s="18"/>
      <c r="H10" s="25">
        <v>3</v>
      </c>
      <c r="I10" s="25"/>
      <c r="J10" s="25"/>
      <c r="K10" s="25"/>
      <c r="L10" s="25"/>
      <c r="M10" s="25"/>
      <c r="N10" s="18"/>
      <c r="O10" s="25">
        <v>3</v>
      </c>
      <c r="P10" s="25"/>
      <c r="Q10" s="25"/>
      <c r="R10" s="25"/>
      <c r="S10" s="25"/>
      <c r="T10" s="25"/>
      <c r="U10" s="18"/>
      <c r="V10" s="25">
        <v>3</v>
      </c>
      <c r="W10" s="25"/>
      <c r="X10" s="25"/>
      <c r="Y10" s="25"/>
      <c r="Z10" s="25"/>
      <c r="AA10" s="25"/>
    </row>
    <row r="11" spans="1:31" ht="21.75" customHeight="1" x14ac:dyDescent="0.2">
      <c r="A11" s="25">
        <v>4</v>
      </c>
      <c r="B11" s="25"/>
      <c r="C11" s="25"/>
      <c r="D11" s="25"/>
      <c r="E11" s="25"/>
      <c r="F11" s="25"/>
      <c r="G11" s="18"/>
      <c r="H11" s="25">
        <v>4</v>
      </c>
      <c r="I11" s="25"/>
      <c r="J11" s="25"/>
      <c r="K11" s="25"/>
      <c r="L11" s="25"/>
      <c r="M11" s="25"/>
      <c r="N11" s="18"/>
      <c r="O11" s="25">
        <v>4</v>
      </c>
      <c r="P11" s="25"/>
      <c r="Q11" s="25"/>
      <c r="R11" s="25"/>
      <c r="S11" s="25"/>
      <c r="T11" s="25"/>
      <c r="U11" s="18"/>
      <c r="V11" s="25">
        <v>4</v>
      </c>
      <c r="W11" s="25"/>
      <c r="X11" s="25"/>
      <c r="Y11" s="25"/>
      <c r="Z11" s="25"/>
      <c r="AA11" s="25"/>
    </row>
    <row r="12" spans="1:31" ht="21.75" customHeight="1" x14ac:dyDescent="0.2">
      <c r="A12" s="25">
        <v>5</v>
      </c>
      <c r="B12" s="25"/>
      <c r="C12" s="25"/>
      <c r="D12" s="25"/>
      <c r="E12" s="25"/>
      <c r="F12" s="25"/>
      <c r="G12" s="18"/>
      <c r="H12" s="25">
        <v>5</v>
      </c>
      <c r="I12" s="25"/>
      <c r="J12" s="25"/>
      <c r="K12" s="25"/>
      <c r="L12" s="25"/>
      <c r="M12" s="25"/>
      <c r="N12" s="18"/>
      <c r="O12" s="25">
        <v>5</v>
      </c>
      <c r="P12" s="25"/>
      <c r="Q12" s="25"/>
      <c r="R12" s="25"/>
      <c r="S12" s="25"/>
      <c r="T12" s="25"/>
      <c r="U12" s="18"/>
      <c r="V12" s="25">
        <v>5</v>
      </c>
      <c r="W12" s="25"/>
      <c r="X12" s="25"/>
      <c r="Y12" s="25"/>
      <c r="Z12" s="25"/>
      <c r="AA12" s="25"/>
    </row>
    <row r="13" spans="1:31" ht="21.75" customHeight="1" x14ac:dyDescent="0.2">
      <c r="A13" s="25">
        <v>6</v>
      </c>
      <c r="B13" s="25"/>
      <c r="C13" s="25"/>
      <c r="D13" s="25"/>
      <c r="E13" s="25"/>
      <c r="F13" s="25"/>
      <c r="G13" s="18"/>
      <c r="H13" s="25">
        <v>6</v>
      </c>
      <c r="I13" s="25"/>
      <c r="J13" s="25"/>
      <c r="K13" s="25"/>
      <c r="L13" s="25"/>
      <c r="M13" s="25"/>
      <c r="N13" s="18"/>
      <c r="O13" s="25">
        <v>6</v>
      </c>
      <c r="P13" s="25"/>
      <c r="Q13" s="25"/>
      <c r="R13" s="25"/>
      <c r="S13" s="25"/>
      <c r="T13" s="25"/>
      <c r="U13" s="18"/>
      <c r="V13" s="25">
        <v>6</v>
      </c>
      <c r="W13" s="25"/>
      <c r="X13" s="25"/>
      <c r="Y13" s="25"/>
      <c r="Z13" s="25"/>
      <c r="AA13" s="25"/>
    </row>
    <row r="14" spans="1:31" ht="21.75" customHeight="1" x14ac:dyDescent="0.2">
      <c r="A14" s="181" t="s">
        <v>178</v>
      </c>
      <c r="B14" s="181"/>
      <c r="C14" s="181"/>
      <c r="D14" s="181"/>
      <c r="E14" s="181"/>
      <c r="F14" s="26"/>
      <c r="G14" s="23"/>
      <c r="H14" s="182" t="s">
        <v>178</v>
      </c>
      <c r="I14" s="183"/>
      <c r="J14" s="183"/>
      <c r="K14" s="183"/>
      <c r="L14" s="184"/>
      <c r="M14" s="26"/>
      <c r="N14" s="23"/>
      <c r="O14" s="181" t="s">
        <v>178</v>
      </c>
      <c r="P14" s="181"/>
      <c r="Q14" s="181"/>
      <c r="R14" s="181"/>
      <c r="S14" s="181"/>
      <c r="T14" s="26"/>
      <c r="U14" s="23"/>
      <c r="V14" s="181" t="s">
        <v>178</v>
      </c>
      <c r="W14" s="181"/>
      <c r="X14" s="181"/>
      <c r="Y14" s="181"/>
      <c r="Z14" s="181"/>
      <c r="AA14" s="26"/>
    </row>
    <row r="15" spans="1:31" ht="21.75" customHeight="1" x14ac:dyDescent="0.2">
      <c r="A15" s="187">
        <v>10</v>
      </c>
      <c r="B15" s="187"/>
      <c r="C15" s="187"/>
      <c r="D15" s="187">
        <v>9</v>
      </c>
      <c r="E15" s="187"/>
      <c r="F15" s="187"/>
      <c r="G15" s="23"/>
      <c r="H15" s="188">
        <v>10</v>
      </c>
      <c r="I15" s="189"/>
      <c r="J15" s="190"/>
      <c r="K15" s="188">
        <v>9</v>
      </c>
      <c r="L15" s="189"/>
      <c r="M15" s="190"/>
      <c r="N15" s="23"/>
      <c r="O15" s="187">
        <v>10</v>
      </c>
      <c r="P15" s="187"/>
      <c r="Q15" s="187"/>
      <c r="R15" s="187">
        <v>9</v>
      </c>
      <c r="S15" s="187"/>
      <c r="T15" s="187"/>
      <c r="U15" s="23"/>
      <c r="V15" s="187">
        <v>10</v>
      </c>
      <c r="W15" s="187"/>
      <c r="X15" s="187"/>
      <c r="Y15" s="187">
        <v>9</v>
      </c>
      <c r="Z15" s="187"/>
      <c r="AA15" s="187"/>
    </row>
    <row r="16" spans="1:31" ht="21.75" customHeight="1" x14ac:dyDescent="0.2">
      <c r="A16" s="187"/>
      <c r="B16" s="187"/>
      <c r="C16" s="187"/>
      <c r="D16" s="187"/>
      <c r="E16" s="187"/>
      <c r="F16" s="187"/>
      <c r="G16" s="23"/>
      <c r="H16" s="188"/>
      <c r="I16" s="189"/>
      <c r="J16" s="190"/>
      <c r="K16" s="188"/>
      <c r="L16" s="189"/>
      <c r="M16" s="190"/>
      <c r="N16" s="23"/>
      <c r="O16" s="187"/>
      <c r="P16" s="187"/>
      <c r="Q16" s="187"/>
      <c r="R16" s="187"/>
      <c r="S16" s="187"/>
      <c r="T16" s="187"/>
      <c r="U16" s="23"/>
      <c r="V16" s="187"/>
      <c r="W16" s="187"/>
      <c r="X16" s="187"/>
      <c r="Y16" s="187"/>
      <c r="Z16" s="187"/>
      <c r="AA16" s="187"/>
    </row>
    <row r="17" spans="1:27" ht="21.75" customHeight="1" x14ac:dyDescent="0.2">
      <c r="A17" s="191" t="s">
        <v>144</v>
      </c>
      <c r="B17" s="191"/>
      <c r="C17" s="191"/>
      <c r="D17" s="191" t="s">
        <v>143</v>
      </c>
      <c r="E17" s="191"/>
      <c r="F17" s="191"/>
      <c r="G17" s="23"/>
      <c r="H17" s="192" t="s">
        <v>144</v>
      </c>
      <c r="I17" s="193"/>
      <c r="J17" s="194"/>
      <c r="K17" s="192" t="s">
        <v>143</v>
      </c>
      <c r="L17" s="193"/>
      <c r="M17" s="194"/>
      <c r="N17" s="23"/>
      <c r="O17" s="191" t="s">
        <v>144</v>
      </c>
      <c r="P17" s="191"/>
      <c r="Q17" s="191"/>
      <c r="R17" s="191" t="s">
        <v>143</v>
      </c>
      <c r="S17" s="191"/>
      <c r="T17" s="191"/>
      <c r="U17" s="23"/>
      <c r="V17" s="191" t="s">
        <v>144</v>
      </c>
      <c r="W17" s="191"/>
      <c r="X17" s="191"/>
      <c r="Y17" s="191" t="s">
        <v>143</v>
      </c>
      <c r="Z17" s="191"/>
      <c r="AA17" s="191"/>
    </row>
    <row r="18" spans="1:27" ht="21.75" customHeight="1" x14ac:dyDescent="0.2">
      <c r="A18" s="191"/>
      <c r="B18" s="191"/>
      <c r="C18" s="191"/>
      <c r="D18" s="191"/>
      <c r="E18" s="191"/>
      <c r="F18" s="191"/>
      <c r="G18" s="23"/>
      <c r="H18" s="195"/>
      <c r="I18" s="196"/>
      <c r="J18" s="197"/>
      <c r="K18" s="195"/>
      <c r="L18" s="196"/>
      <c r="M18" s="197"/>
      <c r="N18" s="23"/>
      <c r="O18" s="191"/>
      <c r="P18" s="191"/>
      <c r="Q18" s="191"/>
      <c r="R18" s="191"/>
      <c r="S18" s="191"/>
      <c r="T18" s="191"/>
      <c r="U18" s="23"/>
      <c r="V18" s="191"/>
      <c r="W18" s="191"/>
      <c r="X18" s="191"/>
      <c r="Y18" s="191"/>
      <c r="Z18" s="191"/>
      <c r="AA18" s="191"/>
    </row>
    <row r="19" spans="1:27" ht="21.75" customHeight="1" x14ac:dyDescent="0.2">
      <c r="A19" s="191"/>
      <c r="B19" s="191"/>
      <c r="C19" s="191"/>
      <c r="D19" s="191"/>
      <c r="E19" s="191"/>
      <c r="F19" s="191"/>
      <c r="G19" s="23"/>
      <c r="H19" s="198"/>
      <c r="I19" s="199"/>
      <c r="J19" s="200"/>
      <c r="K19" s="198"/>
      <c r="L19" s="199"/>
      <c r="M19" s="200"/>
      <c r="N19" s="23"/>
      <c r="O19" s="191"/>
      <c r="P19" s="191"/>
      <c r="Q19" s="191"/>
      <c r="R19" s="191"/>
      <c r="S19" s="191"/>
      <c r="T19" s="191"/>
      <c r="U19" s="23"/>
      <c r="V19" s="191"/>
      <c r="W19" s="191"/>
      <c r="X19" s="191"/>
      <c r="Y19" s="191"/>
      <c r="Z19" s="191"/>
      <c r="AA19" s="191"/>
    </row>
    <row r="20" spans="1:27" ht="21.75" customHeight="1" x14ac:dyDescent="0.2"/>
    <row r="21" spans="1:27" ht="21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 t="str">
        <f>Feuil1!D6</f>
        <v>2ème étape Challenge CHAIRMARTIN</v>
      </c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7"/>
    </row>
    <row r="22" spans="1:27" ht="21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</row>
    <row r="23" spans="1:2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</row>
  </sheetData>
  <mergeCells count="79">
    <mergeCell ref="B1:F1"/>
    <mergeCell ref="I1:M1"/>
    <mergeCell ref="P1:T1"/>
    <mergeCell ref="W1:AA1"/>
    <mergeCell ref="B2:F2"/>
    <mergeCell ref="I2:M2"/>
    <mergeCell ref="P2:T2"/>
    <mergeCell ref="W2:AA2"/>
    <mergeCell ref="V3:W3"/>
    <mergeCell ref="X3:AA3"/>
    <mergeCell ref="A4:B4"/>
    <mergeCell ref="H4:I4"/>
    <mergeCell ref="O4:P4"/>
    <mergeCell ref="V4:W4"/>
    <mergeCell ref="A3:B3"/>
    <mergeCell ref="C3:G3"/>
    <mergeCell ref="H3:I3"/>
    <mergeCell ref="J3:N3"/>
    <mergeCell ref="O3:P3"/>
    <mergeCell ref="Q3:U3"/>
    <mergeCell ref="A5:B5"/>
    <mergeCell ref="C5:D5"/>
    <mergeCell ref="E5:F5"/>
    <mergeCell ref="H5:I5"/>
    <mergeCell ref="J5:K5"/>
    <mergeCell ref="Q5:R5"/>
    <mergeCell ref="S5:T5"/>
    <mergeCell ref="V5:W5"/>
    <mergeCell ref="X5:Y5"/>
    <mergeCell ref="Z5:AA5"/>
    <mergeCell ref="E6:E7"/>
    <mergeCell ref="F6:F7"/>
    <mergeCell ref="H6:H7"/>
    <mergeCell ref="I6:K6"/>
    <mergeCell ref="O5:P5"/>
    <mergeCell ref="L5:M5"/>
    <mergeCell ref="V6:V7"/>
    <mergeCell ref="W6:Y6"/>
    <mergeCell ref="Z6:Z7"/>
    <mergeCell ref="AA6:AA7"/>
    <mergeCell ref="A14:E14"/>
    <mergeCell ref="H14:L14"/>
    <mergeCell ref="O14:S14"/>
    <mergeCell ref="V14:Z14"/>
    <mergeCell ref="L6:L7"/>
    <mergeCell ref="M6:M7"/>
    <mergeCell ref="O6:O7"/>
    <mergeCell ref="P6:R6"/>
    <mergeCell ref="S6:S7"/>
    <mergeCell ref="T6:T7"/>
    <mergeCell ref="A6:A7"/>
    <mergeCell ref="B6:D6"/>
    <mergeCell ref="V15:X15"/>
    <mergeCell ref="Y15:AA15"/>
    <mergeCell ref="A16:C16"/>
    <mergeCell ref="D16:F16"/>
    <mergeCell ref="H16:J16"/>
    <mergeCell ref="K16:M16"/>
    <mergeCell ref="O16:Q16"/>
    <mergeCell ref="R16:T16"/>
    <mergeCell ref="V16:X16"/>
    <mergeCell ref="Y16:AA16"/>
    <mergeCell ref="A15:C15"/>
    <mergeCell ref="D15:F15"/>
    <mergeCell ref="H15:J15"/>
    <mergeCell ref="K15:M15"/>
    <mergeCell ref="O15:Q15"/>
    <mergeCell ref="R15:T15"/>
    <mergeCell ref="V17:X19"/>
    <mergeCell ref="Y17:AA19"/>
    <mergeCell ref="A21:N22"/>
    <mergeCell ref="O21:AA22"/>
    <mergeCell ref="A23:AA23"/>
    <mergeCell ref="A17:C19"/>
    <mergeCell ref="D17:F19"/>
    <mergeCell ref="H17:J19"/>
    <mergeCell ref="K17:M19"/>
    <mergeCell ref="O17:Q19"/>
    <mergeCell ref="R17:T19"/>
  </mergeCells>
  <pageMargins left="0.25" right="0.25" top="0.75" bottom="0.75" header="0.3" footer="0.3"/>
  <pageSetup paperSize="9" orientation="landscape" r:id="rId1"/>
  <drawing r:id="rId2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067A3-26C0-41EA-9925-970A2A110005}">
  <sheetPr codeName="Feuil126"/>
  <dimension ref="A1:AE23"/>
  <sheetViews>
    <sheetView workbookViewId="0">
      <selection activeCell="A21" sqref="A21:AA23"/>
    </sheetView>
  </sheetViews>
  <sheetFormatPr baseColWidth="10" defaultRowHeight="12.75" x14ac:dyDescent="0.2"/>
  <cols>
    <col min="1" max="1" width="4.5703125" style="1" customWidth="1"/>
    <col min="2" max="6" width="5.85546875" style="1" customWidth="1"/>
    <col min="7" max="7" width="2.140625" style="1" customWidth="1"/>
    <col min="8" max="8" width="4.5703125" style="1" customWidth="1"/>
    <col min="9" max="13" width="5.85546875" style="1" customWidth="1"/>
    <col min="14" max="14" width="2.140625" style="1" customWidth="1"/>
    <col min="15" max="15" width="4.5703125" style="1" customWidth="1"/>
    <col min="16" max="20" width="5.85546875" style="1" customWidth="1"/>
    <col min="21" max="21" width="2.140625" style="1" customWidth="1"/>
    <col min="22" max="22" width="4.5703125" style="1" customWidth="1"/>
    <col min="23" max="27" width="5.85546875" style="1" customWidth="1"/>
    <col min="28" max="30" width="11.42578125" style="1"/>
    <col min="31" max="31" width="21.85546875" style="1" customWidth="1"/>
    <col min="32" max="16384" width="11.42578125" style="1"/>
  </cols>
  <sheetData>
    <row r="1" spans="1:31" ht="21.75" customHeight="1" x14ac:dyDescent="0.2">
      <c r="A1" s="101" t="s">
        <v>130</v>
      </c>
      <c r="B1" s="170" t="e">
        <f>VLOOKUP(C4,Liste!B:K,2,FALSE)</f>
        <v>#N/A</v>
      </c>
      <c r="C1" s="170"/>
      <c r="D1" s="170"/>
      <c r="E1" s="170"/>
      <c r="F1" s="170"/>
      <c r="G1" s="18"/>
      <c r="H1" s="101" t="s">
        <v>130</v>
      </c>
      <c r="I1" s="170" t="e">
        <f>VLOOKUP(J4,Liste!B:C,2,FALSE)</f>
        <v>#N/A</v>
      </c>
      <c r="J1" s="170"/>
      <c r="K1" s="170"/>
      <c r="L1" s="170"/>
      <c r="M1" s="170"/>
      <c r="N1" s="19"/>
      <c r="O1" s="101" t="s">
        <v>130</v>
      </c>
      <c r="P1" s="170" t="e">
        <f>VLOOKUP(Q4,Liste!B:C,2,FALSE)</f>
        <v>#N/A</v>
      </c>
      <c r="Q1" s="170"/>
      <c r="R1" s="170"/>
      <c r="S1" s="170"/>
      <c r="T1" s="170"/>
      <c r="U1" s="19"/>
      <c r="V1" s="101" t="s">
        <v>130</v>
      </c>
      <c r="W1" s="170" t="e">
        <f>VLOOKUP(X4,Liste!B:C,2,FALSE)</f>
        <v>#N/A</v>
      </c>
      <c r="X1" s="170"/>
      <c r="Y1" s="170"/>
      <c r="Z1" s="170"/>
      <c r="AA1" s="170"/>
    </row>
    <row r="2" spans="1:31" ht="21.75" customHeight="1" x14ac:dyDescent="0.2">
      <c r="A2" s="101" t="s">
        <v>30</v>
      </c>
      <c r="B2" s="170" t="e">
        <f>VLOOKUP(C4,Liste!B:D,3,FALSE)</f>
        <v>#N/A</v>
      </c>
      <c r="C2" s="170"/>
      <c r="D2" s="170"/>
      <c r="E2" s="170"/>
      <c r="F2" s="170"/>
      <c r="G2" s="18"/>
      <c r="H2" s="101" t="s">
        <v>30</v>
      </c>
      <c r="I2" s="170" t="e">
        <f>VLOOKUP(J4,Liste!B:D,3,FALSE)</f>
        <v>#N/A</v>
      </c>
      <c r="J2" s="170"/>
      <c r="K2" s="170"/>
      <c r="L2" s="170"/>
      <c r="M2" s="170"/>
      <c r="N2" s="19"/>
      <c r="O2" s="101" t="s">
        <v>30</v>
      </c>
      <c r="P2" s="170" t="e">
        <f>VLOOKUP(Q4,Liste!B:D,3,FALSE)</f>
        <v>#N/A</v>
      </c>
      <c r="Q2" s="170"/>
      <c r="R2" s="170"/>
      <c r="S2" s="170"/>
      <c r="T2" s="170"/>
      <c r="U2" s="19"/>
      <c r="V2" s="101" t="s">
        <v>30</v>
      </c>
      <c r="W2" s="170" t="e">
        <f>VLOOKUP(X4,Liste!B:D,3,FALSE)</f>
        <v>#N/A</v>
      </c>
      <c r="X2" s="170"/>
      <c r="Y2" s="170"/>
      <c r="Z2" s="170"/>
      <c r="AA2" s="170"/>
    </row>
    <row r="3" spans="1:31" ht="21.75" customHeight="1" x14ac:dyDescent="0.2">
      <c r="A3" s="171" t="s">
        <v>131</v>
      </c>
      <c r="B3" s="171"/>
      <c r="C3" s="170" t="e">
        <f>VLOOKUP(C4,Liste!B:K,5,FALSE)</f>
        <v>#N/A</v>
      </c>
      <c r="D3" s="170"/>
      <c r="E3" s="170"/>
      <c r="F3" s="170"/>
      <c r="G3" s="170"/>
      <c r="H3" s="171" t="s">
        <v>131</v>
      </c>
      <c r="I3" s="171"/>
      <c r="J3" s="170" t="e">
        <f>VLOOKUP(J4,Liste!B:K,5,FALSE)</f>
        <v>#N/A</v>
      </c>
      <c r="K3" s="170"/>
      <c r="L3" s="170"/>
      <c r="M3" s="170"/>
      <c r="N3" s="170"/>
      <c r="O3" s="171" t="s">
        <v>131</v>
      </c>
      <c r="P3" s="171"/>
      <c r="Q3" s="170" t="e">
        <f>VLOOKUP(Q4,Liste!B:F,5,FALSE)</f>
        <v>#N/A</v>
      </c>
      <c r="R3" s="170"/>
      <c r="S3" s="170"/>
      <c r="T3" s="170"/>
      <c r="U3" s="170"/>
      <c r="V3" s="171" t="s">
        <v>131</v>
      </c>
      <c r="W3" s="171"/>
      <c r="X3" s="170" t="e">
        <f>VLOOKUP(X4,Liste!B:F,5,FALSE)</f>
        <v>#N/A</v>
      </c>
      <c r="Y3" s="170"/>
      <c r="Z3" s="170"/>
      <c r="AA3" s="170"/>
      <c r="AB3" s="20"/>
    </row>
    <row r="4" spans="1:31" ht="21.75" customHeight="1" x14ac:dyDescent="0.2">
      <c r="A4" s="171" t="s">
        <v>132</v>
      </c>
      <c r="B4" s="171"/>
      <c r="C4" s="21" t="str">
        <f>Feuil1!L15</f>
        <v>11E</v>
      </c>
      <c r="D4" s="18"/>
      <c r="E4" s="18"/>
      <c r="F4" s="18"/>
      <c r="G4" s="18"/>
      <c r="H4" s="171" t="s">
        <v>132</v>
      </c>
      <c r="I4" s="171"/>
      <c r="J4" s="21" t="str">
        <f>Feuil1!L16</f>
        <v>11F</v>
      </c>
      <c r="K4" s="18"/>
      <c r="L4" s="18"/>
      <c r="M4" s="18"/>
      <c r="N4" s="18"/>
      <c r="O4" s="171" t="s">
        <v>132</v>
      </c>
      <c r="P4" s="171"/>
      <c r="Q4" s="21" t="str">
        <f>Feuil1!L17</f>
        <v>11G</v>
      </c>
      <c r="R4" s="18"/>
      <c r="S4" s="18"/>
      <c r="T4" s="18"/>
      <c r="U4" s="18"/>
      <c r="V4" s="171" t="s">
        <v>132</v>
      </c>
      <c r="W4" s="171"/>
      <c r="X4" s="21" t="str">
        <f>Feuil1!L18</f>
        <v>11H</v>
      </c>
      <c r="Y4" s="18"/>
      <c r="Z4" s="18"/>
      <c r="AA4" s="18"/>
      <c r="AE4" s="22"/>
    </row>
    <row r="5" spans="1:31" ht="21.75" customHeight="1" x14ac:dyDescent="0.2">
      <c r="A5" s="172" t="str">
        <f>Feuil1!D4</f>
        <v>2ème Tir</v>
      </c>
      <c r="B5" s="172"/>
      <c r="C5" s="163" t="s">
        <v>175</v>
      </c>
      <c r="D5" s="163"/>
      <c r="E5" s="173" t="e">
        <f>VLOOKUP(C4,Liste!B:K,4,FALSE)</f>
        <v>#N/A</v>
      </c>
      <c r="F5" s="173"/>
      <c r="G5" s="23"/>
      <c r="H5" s="172" t="str">
        <f>Feuil1!D4</f>
        <v>2ème Tir</v>
      </c>
      <c r="I5" s="172"/>
      <c r="J5" s="163" t="s">
        <v>175</v>
      </c>
      <c r="K5" s="163"/>
      <c r="L5" s="173" t="e">
        <f>VLOOKUP(J4,Liste!B:K,4,FALSE)</f>
        <v>#N/A</v>
      </c>
      <c r="M5" s="173"/>
      <c r="N5" s="23"/>
      <c r="O5" s="172" t="str">
        <f>Feuil1!D4</f>
        <v>2ème Tir</v>
      </c>
      <c r="P5" s="172"/>
      <c r="Q5" s="163" t="s">
        <v>175</v>
      </c>
      <c r="R5" s="163"/>
      <c r="S5" s="173" t="e">
        <f>VLOOKUP(Q4,Liste!B:E,4,FALSE)</f>
        <v>#N/A</v>
      </c>
      <c r="T5" s="173"/>
      <c r="U5" s="23"/>
      <c r="V5" s="172" t="str">
        <f>Feuil1!D4</f>
        <v>2ème Tir</v>
      </c>
      <c r="W5" s="172"/>
      <c r="X5" s="163" t="s">
        <v>175</v>
      </c>
      <c r="Y5" s="163"/>
      <c r="Z5" s="173" t="e">
        <f>VLOOKUP(X4,Liste!B:E,4,FALSE)</f>
        <v>#N/A</v>
      </c>
      <c r="AA5" s="173"/>
    </row>
    <row r="6" spans="1:31" ht="21.75" customHeight="1" x14ac:dyDescent="0.2">
      <c r="A6" s="180" t="s">
        <v>176</v>
      </c>
      <c r="B6" s="174" t="s">
        <v>177</v>
      </c>
      <c r="C6" s="174"/>
      <c r="D6" s="174"/>
      <c r="E6" s="174" t="s">
        <v>138</v>
      </c>
      <c r="F6" s="174" t="s">
        <v>139</v>
      </c>
      <c r="G6" s="18"/>
      <c r="H6" s="175" t="str">
        <f>A6</f>
        <v>N°</v>
      </c>
      <c r="I6" s="177" t="str">
        <f>B6</f>
        <v>Points par flèches</v>
      </c>
      <c r="J6" s="178"/>
      <c r="K6" s="179"/>
      <c r="L6" s="185" t="s">
        <v>138</v>
      </c>
      <c r="M6" s="185" t="s">
        <v>139</v>
      </c>
      <c r="N6" s="18"/>
      <c r="O6" s="180" t="s">
        <v>176</v>
      </c>
      <c r="P6" s="174" t="s">
        <v>177</v>
      </c>
      <c r="Q6" s="174"/>
      <c r="R6" s="174"/>
      <c r="S6" s="174" t="s">
        <v>138</v>
      </c>
      <c r="T6" s="174" t="s">
        <v>139</v>
      </c>
      <c r="U6" s="18"/>
      <c r="V6" s="180" t="str">
        <f>O6</f>
        <v>N°</v>
      </c>
      <c r="W6" s="174" t="str">
        <f>P6</f>
        <v>Points par flèches</v>
      </c>
      <c r="X6" s="174"/>
      <c r="Y6" s="174"/>
      <c r="Z6" s="174" t="s">
        <v>138</v>
      </c>
      <c r="AA6" s="174" t="s">
        <v>139</v>
      </c>
    </row>
    <row r="7" spans="1:31" ht="21.75" customHeight="1" x14ac:dyDescent="0.2">
      <c r="A7" s="180"/>
      <c r="B7" s="102">
        <v>1</v>
      </c>
      <c r="C7" s="102">
        <v>2</v>
      </c>
      <c r="D7" s="102">
        <v>3</v>
      </c>
      <c r="E7" s="174"/>
      <c r="F7" s="174"/>
      <c r="G7" s="18"/>
      <c r="H7" s="176"/>
      <c r="I7" s="102">
        <v>1</v>
      </c>
      <c r="J7" s="102">
        <v>2</v>
      </c>
      <c r="K7" s="102">
        <v>3</v>
      </c>
      <c r="L7" s="186"/>
      <c r="M7" s="186"/>
      <c r="N7" s="18"/>
      <c r="O7" s="180"/>
      <c r="P7" s="102">
        <v>1</v>
      </c>
      <c r="Q7" s="102">
        <v>2</v>
      </c>
      <c r="R7" s="102">
        <v>3</v>
      </c>
      <c r="S7" s="174"/>
      <c r="T7" s="174"/>
      <c r="U7" s="18"/>
      <c r="V7" s="180"/>
      <c r="W7" s="102">
        <v>1</v>
      </c>
      <c r="X7" s="102">
        <v>2</v>
      </c>
      <c r="Y7" s="102">
        <v>3</v>
      </c>
      <c r="Z7" s="174"/>
      <c r="AA7" s="174"/>
    </row>
    <row r="8" spans="1:31" ht="21.75" customHeight="1" x14ac:dyDescent="0.2">
      <c r="A8" s="25">
        <v>1</v>
      </c>
      <c r="B8" s="25"/>
      <c r="C8" s="25"/>
      <c r="D8" s="25"/>
      <c r="E8" s="25"/>
      <c r="F8" s="25"/>
      <c r="G8" s="18"/>
      <c r="H8" s="25">
        <v>1</v>
      </c>
      <c r="I8" s="25"/>
      <c r="J8" s="25"/>
      <c r="K8" s="25"/>
      <c r="L8" s="25"/>
      <c r="M8" s="25"/>
      <c r="N8" s="18"/>
      <c r="O8" s="25">
        <v>1</v>
      </c>
      <c r="P8" s="25"/>
      <c r="Q8" s="25"/>
      <c r="R8" s="25"/>
      <c r="S8" s="25"/>
      <c r="T8" s="25"/>
      <c r="U8" s="18"/>
      <c r="V8" s="25">
        <v>1</v>
      </c>
      <c r="W8" s="25"/>
      <c r="X8" s="25"/>
      <c r="Y8" s="25"/>
      <c r="Z8" s="25"/>
      <c r="AA8" s="25"/>
    </row>
    <row r="9" spans="1:31" ht="21.75" customHeight="1" x14ac:dyDescent="0.3">
      <c r="A9" s="25">
        <v>2</v>
      </c>
      <c r="B9" s="25"/>
      <c r="C9" s="25"/>
      <c r="D9" s="25"/>
      <c r="E9" s="25"/>
      <c r="F9" s="25"/>
      <c r="G9" s="18"/>
      <c r="H9" s="25">
        <v>2</v>
      </c>
      <c r="I9" s="25"/>
      <c r="J9" s="25"/>
      <c r="K9" s="25"/>
      <c r="L9" s="25"/>
      <c r="M9" s="25"/>
      <c r="N9" s="18"/>
      <c r="O9" s="25">
        <v>2</v>
      </c>
      <c r="P9" s="25"/>
      <c r="Q9" s="25"/>
      <c r="R9" s="25"/>
      <c r="S9" s="25"/>
      <c r="T9" s="25"/>
      <c r="U9" s="18"/>
      <c r="V9" s="25">
        <v>2</v>
      </c>
      <c r="W9" s="25"/>
      <c r="X9" s="25"/>
      <c r="Y9" s="25"/>
      <c r="Z9" s="25"/>
      <c r="AA9" s="25"/>
      <c r="AE9" s="9"/>
    </row>
    <row r="10" spans="1:31" ht="21.75" customHeight="1" x14ac:dyDescent="0.2">
      <c r="A10" s="25">
        <v>3</v>
      </c>
      <c r="B10" s="25"/>
      <c r="C10" s="25"/>
      <c r="D10" s="25"/>
      <c r="E10" s="25"/>
      <c r="F10" s="25"/>
      <c r="G10" s="18"/>
      <c r="H10" s="25">
        <v>3</v>
      </c>
      <c r="I10" s="25"/>
      <c r="J10" s="25"/>
      <c r="K10" s="25"/>
      <c r="L10" s="25"/>
      <c r="M10" s="25"/>
      <c r="N10" s="18"/>
      <c r="O10" s="25">
        <v>3</v>
      </c>
      <c r="P10" s="25"/>
      <c r="Q10" s="25"/>
      <c r="R10" s="25"/>
      <c r="S10" s="25"/>
      <c r="T10" s="25"/>
      <c r="U10" s="18"/>
      <c r="V10" s="25">
        <v>3</v>
      </c>
      <c r="W10" s="25"/>
      <c r="X10" s="25"/>
      <c r="Y10" s="25"/>
      <c r="Z10" s="25"/>
      <c r="AA10" s="25"/>
    </row>
    <row r="11" spans="1:31" ht="21.75" customHeight="1" x14ac:dyDescent="0.2">
      <c r="A11" s="25">
        <v>4</v>
      </c>
      <c r="B11" s="25"/>
      <c r="C11" s="25"/>
      <c r="D11" s="25"/>
      <c r="E11" s="25"/>
      <c r="F11" s="25"/>
      <c r="G11" s="18"/>
      <c r="H11" s="25">
        <v>4</v>
      </c>
      <c r="I11" s="25"/>
      <c r="J11" s="25"/>
      <c r="K11" s="25"/>
      <c r="L11" s="25"/>
      <c r="M11" s="25"/>
      <c r="N11" s="18"/>
      <c r="O11" s="25">
        <v>4</v>
      </c>
      <c r="P11" s="25"/>
      <c r="Q11" s="25"/>
      <c r="R11" s="25"/>
      <c r="S11" s="25"/>
      <c r="T11" s="25"/>
      <c r="U11" s="18"/>
      <c r="V11" s="25">
        <v>4</v>
      </c>
      <c r="W11" s="25"/>
      <c r="X11" s="25"/>
      <c r="Y11" s="25"/>
      <c r="Z11" s="25"/>
      <c r="AA11" s="25"/>
    </row>
    <row r="12" spans="1:31" ht="21.75" customHeight="1" x14ac:dyDescent="0.2">
      <c r="A12" s="25">
        <v>5</v>
      </c>
      <c r="B12" s="25"/>
      <c r="C12" s="25"/>
      <c r="D12" s="25"/>
      <c r="E12" s="25"/>
      <c r="F12" s="25"/>
      <c r="G12" s="18"/>
      <c r="H12" s="25">
        <v>5</v>
      </c>
      <c r="I12" s="25"/>
      <c r="J12" s="25"/>
      <c r="K12" s="25"/>
      <c r="L12" s="25"/>
      <c r="M12" s="25"/>
      <c r="N12" s="18"/>
      <c r="O12" s="25">
        <v>5</v>
      </c>
      <c r="P12" s="25"/>
      <c r="Q12" s="25"/>
      <c r="R12" s="25"/>
      <c r="S12" s="25"/>
      <c r="T12" s="25"/>
      <c r="U12" s="18"/>
      <c r="V12" s="25">
        <v>5</v>
      </c>
      <c r="W12" s="25"/>
      <c r="X12" s="25"/>
      <c r="Y12" s="25"/>
      <c r="Z12" s="25"/>
      <c r="AA12" s="25"/>
    </row>
    <row r="13" spans="1:31" ht="21.75" customHeight="1" x14ac:dyDescent="0.2">
      <c r="A13" s="25">
        <v>6</v>
      </c>
      <c r="B13" s="25"/>
      <c r="C13" s="25"/>
      <c r="D13" s="25"/>
      <c r="E13" s="25"/>
      <c r="F13" s="25"/>
      <c r="G13" s="18"/>
      <c r="H13" s="25">
        <v>6</v>
      </c>
      <c r="I13" s="25"/>
      <c r="J13" s="25"/>
      <c r="K13" s="25"/>
      <c r="L13" s="25"/>
      <c r="M13" s="25"/>
      <c r="N13" s="18"/>
      <c r="O13" s="25">
        <v>6</v>
      </c>
      <c r="P13" s="25"/>
      <c r="Q13" s="25"/>
      <c r="R13" s="25"/>
      <c r="S13" s="25"/>
      <c r="T13" s="25"/>
      <c r="U13" s="18"/>
      <c r="V13" s="25">
        <v>6</v>
      </c>
      <c r="W13" s="25"/>
      <c r="X13" s="25"/>
      <c r="Y13" s="25"/>
      <c r="Z13" s="25"/>
      <c r="AA13" s="25"/>
    </row>
    <row r="14" spans="1:31" ht="21.75" customHeight="1" x14ac:dyDescent="0.2">
      <c r="A14" s="181" t="s">
        <v>178</v>
      </c>
      <c r="B14" s="181"/>
      <c r="C14" s="181"/>
      <c r="D14" s="181"/>
      <c r="E14" s="181"/>
      <c r="F14" s="26"/>
      <c r="G14" s="23"/>
      <c r="H14" s="182" t="s">
        <v>178</v>
      </c>
      <c r="I14" s="183"/>
      <c r="J14" s="183"/>
      <c r="K14" s="183"/>
      <c r="L14" s="184"/>
      <c r="M14" s="26"/>
      <c r="N14" s="23"/>
      <c r="O14" s="181" t="s">
        <v>178</v>
      </c>
      <c r="P14" s="181"/>
      <c r="Q14" s="181"/>
      <c r="R14" s="181"/>
      <c r="S14" s="181"/>
      <c r="T14" s="26"/>
      <c r="U14" s="23"/>
      <c r="V14" s="181" t="s">
        <v>178</v>
      </c>
      <c r="W14" s="181"/>
      <c r="X14" s="181"/>
      <c r="Y14" s="181"/>
      <c r="Z14" s="181"/>
      <c r="AA14" s="26"/>
    </row>
    <row r="15" spans="1:31" ht="21.75" customHeight="1" x14ac:dyDescent="0.2">
      <c r="A15" s="187">
        <v>10</v>
      </c>
      <c r="B15" s="187"/>
      <c r="C15" s="187"/>
      <c r="D15" s="187">
        <v>9</v>
      </c>
      <c r="E15" s="187"/>
      <c r="F15" s="187"/>
      <c r="G15" s="23"/>
      <c r="H15" s="188">
        <v>10</v>
      </c>
      <c r="I15" s="189"/>
      <c r="J15" s="190"/>
      <c r="K15" s="188">
        <v>9</v>
      </c>
      <c r="L15" s="189"/>
      <c r="M15" s="190"/>
      <c r="N15" s="23"/>
      <c r="O15" s="187">
        <v>10</v>
      </c>
      <c r="P15" s="187"/>
      <c r="Q15" s="187"/>
      <c r="R15" s="187">
        <v>9</v>
      </c>
      <c r="S15" s="187"/>
      <c r="T15" s="187"/>
      <c r="U15" s="23"/>
      <c r="V15" s="187">
        <v>10</v>
      </c>
      <c r="W15" s="187"/>
      <c r="X15" s="187"/>
      <c r="Y15" s="187">
        <v>9</v>
      </c>
      <c r="Z15" s="187"/>
      <c r="AA15" s="187"/>
    </row>
    <row r="16" spans="1:31" ht="21.75" customHeight="1" x14ac:dyDescent="0.2">
      <c r="A16" s="187"/>
      <c r="B16" s="187"/>
      <c r="C16" s="187"/>
      <c r="D16" s="187"/>
      <c r="E16" s="187"/>
      <c r="F16" s="187"/>
      <c r="G16" s="23"/>
      <c r="H16" s="188"/>
      <c r="I16" s="189"/>
      <c r="J16" s="190"/>
      <c r="K16" s="188"/>
      <c r="L16" s="189"/>
      <c r="M16" s="190"/>
      <c r="N16" s="23"/>
      <c r="O16" s="187"/>
      <c r="P16" s="187"/>
      <c r="Q16" s="187"/>
      <c r="R16" s="187"/>
      <c r="S16" s="187"/>
      <c r="T16" s="187"/>
      <c r="U16" s="23"/>
      <c r="V16" s="187"/>
      <c r="W16" s="187"/>
      <c r="X16" s="187"/>
      <c r="Y16" s="187"/>
      <c r="Z16" s="187"/>
      <c r="AA16" s="187"/>
    </row>
    <row r="17" spans="1:27" ht="21.75" customHeight="1" x14ac:dyDescent="0.2">
      <c r="A17" s="191" t="s">
        <v>144</v>
      </c>
      <c r="B17" s="191"/>
      <c r="C17" s="191"/>
      <c r="D17" s="191" t="s">
        <v>143</v>
      </c>
      <c r="E17" s="191"/>
      <c r="F17" s="191"/>
      <c r="G17" s="23"/>
      <c r="H17" s="192" t="s">
        <v>144</v>
      </c>
      <c r="I17" s="193"/>
      <c r="J17" s="194"/>
      <c r="K17" s="192" t="s">
        <v>143</v>
      </c>
      <c r="L17" s="193"/>
      <c r="M17" s="194"/>
      <c r="N17" s="23"/>
      <c r="O17" s="191" t="s">
        <v>144</v>
      </c>
      <c r="P17" s="191"/>
      <c r="Q17" s="191"/>
      <c r="R17" s="191" t="s">
        <v>143</v>
      </c>
      <c r="S17" s="191"/>
      <c r="T17" s="191"/>
      <c r="U17" s="23"/>
      <c r="V17" s="191" t="s">
        <v>144</v>
      </c>
      <c r="W17" s="191"/>
      <c r="X17" s="191"/>
      <c r="Y17" s="191" t="s">
        <v>143</v>
      </c>
      <c r="Z17" s="191"/>
      <c r="AA17" s="191"/>
    </row>
    <row r="18" spans="1:27" ht="21.75" customHeight="1" x14ac:dyDescent="0.2">
      <c r="A18" s="191"/>
      <c r="B18" s="191"/>
      <c r="C18" s="191"/>
      <c r="D18" s="191"/>
      <c r="E18" s="191"/>
      <c r="F18" s="191"/>
      <c r="G18" s="23"/>
      <c r="H18" s="195"/>
      <c r="I18" s="196"/>
      <c r="J18" s="197"/>
      <c r="K18" s="195"/>
      <c r="L18" s="196"/>
      <c r="M18" s="197"/>
      <c r="N18" s="23"/>
      <c r="O18" s="191"/>
      <c r="P18" s="191"/>
      <c r="Q18" s="191"/>
      <c r="R18" s="191"/>
      <c r="S18" s="191"/>
      <c r="T18" s="191"/>
      <c r="U18" s="23"/>
      <c r="V18" s="191"/>
      <c r="W18" s="191"/>
      <c r="X18" s="191"/>
      <c r="Y18" s="191"/>
      <c r="Z18" s="191"/>
      <c r="AA18" s="191"/>
    </row>
    <row r="19" spans="1:27" ht="21.75" customHeight="1" x14ac:dyDescent="0.2">
      <c r="A19" s="191"/>
      <c r="B19" s="191"/>
      <c r="C19" s="191"/>
      <c r="D19" s="191"/>
      <c r="E19" s="191"/>
      <c r="F19" s="191"/>
      <c r="G19" s="23"/>
      <c r="H19" s="198"/>
      <c r="I19" s="199"/>
      <c r="J19" s="200"/>
      <c r="K19" s="198"/>
      <c r="L19" s="199"/>
      <c r="M19" s="200"/>
      <c r="N19" s="23"/>
      <c r="O19" s="191"/>
      <c r="P19" s="191"/>
      <c r="Q19" s="191"/>
      <c r="R19" s="191"/>
      <c r="S19" s="191"/>
      <c r="T19" s="191"/>
      <c r="U19" s="23"/>
      <c r="V19" s="191"/>
      <c r="W19" s="191"/>
      <c r="X19" s="191"/>
      <c r="Y19" s="191"/>
      <c r="Z19" s="191"/>
      <c r="AA19" s="191"/>
    </row>
    <row r="20" spans="1:27" ht="21.75" customHeight="1" x14ac:dyDescent="0.2"/>
    <row r="21" spans="1:27" ht="21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 t="str">
        <f>Feuil1!D6</f>
        <v>2ème étape Challenge CHAIRMARTIN</v>
      </c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7"/>
    </row>
    <row r="22" spans="1:27" ht="21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</row>
    <row r="23" spans="1:2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</row>
  </sheetData>
  <mergeCells count="79">
    <mergeCell ref="B1:F1"/>
    <mergeCell ref="I1:M1"/>
    <mergeCell ref="P1:T1"/>
    <mergeCell ref="W1:AA1"/>
    <mergeCell ref="B2:F2"/>
    <mergeCell ref="I2:M2"/>
    <mergeCell ref="P2:T2"/>
    <mergeCell ref="W2:AA2"/>
    <mergeCell ref="V3:W3"/>
    <mergeCell ref="X3:AA3"/>
    <mergeCell ref="A4:B4"/>
    <mergeCell ref="H4:I4"/>
    <mergeCell ref="O4:P4"/>
    <mergeCell ref="V4:W4"/>
    <mergeCell ref="A3:B3"/>
    <mergeCell ref="C3:G3"/>
    <mergeCell ref="H3:I3"/>
    <mergeCell ref="J3:N3"/>
    <mergeCell ref="O3:P3"/>
    <mergeCell ref="Q3:U3"/>
    <mergeCell ref="A5:B5"/>
    <mergeCell ref="C5:D5"/>
    <mergeCell ref="E5:F5"/>
    <mergeCell ref="H5:I5"/>
    <mergeCell ref="J5:K5"/>
    <mergeCell ref="Q5:R5"/>
    <mergeCell ref="S5:T5"/>
    <mergeCell ref="V5:W5"/>
    <mergeCell ref="X5:Y5"/>
    <mergeCell ref="Z5:AA5"/>
    <mergeCell ref="E6:E7"/>
    <mergeCell ref="F6:F7"/>
    <mergeCell ref="H6:H7"/>
    <mergeCell ref="I6:K6"/>
    <mergeCell ref="O5:P5"/>
    <mergeCell ref="L5:M5"/>
    <mergeCell ref="V6:V7"/>
    <mergeCell ref="W6:Y6"/>
    <mergeCell ref="Z6:Z7"/>
    <mergeCell ref="AA6:AA7"/>
    <mergeCell ref="A14:E14"/>
    <mergeCell ref="H14:L14"/>
    <mergeCell ref="O14:S14"/>
    <mergeCell ref="V14:Z14"/>
    <mergeCell ref="L6:L7"/>
    <mergeCell ref="M6:M7"/>
    <mergeCell ref="O6:O7"/>
    <mergeCell ref="P6:R6"/>
    <mergeCell ref="S6:S7"/>
    <mergeCell ref="T6:T7"/>
    <mergeCell ref="A6:A7"/>
    <mergeCell ref="B6:D6"/>
    <mergeCell ref="V15:X15"/>
    <mergeCell ref="Y15:AA15"/>
    <mergeCell ref="A16:C16"/>
    <mergeCell ref="D16:F16"/>
    <mergeCell ref="H16:J16"/>
    <mergeCell ref="K16:M16"/>
    <mergeCell ref="O16:Q16"/>
    <mergeCell ref="R16:T16"/>
    <mergeCell ref="V16:X16"/>
    <mergeCell ref="Y16:AA16"/>
    <mergeCell ref="A15:C15"/>
    <mergeCell ref="D15:F15"/>
    <mergeCell ref="H15:J15"/>
    <mergeCell ref="K15:M15"/>
    <mergeCell ref="O15:Q15"/>
    <mergeCell ref="R15:T15"/>
    <mergeCell ref="V17:X19"/>
    <mergeCell ref="Y17:AA19"/>
    <mergeCell ref="A21:N22"/>
    <mergeCell ref="O21:AA22"/>
    <mergeCell ref="A23:AA23"/>
    <mergeCell ref="A17:C19"/>
    <mergeCell ref="D17:F19"/>
    <mergeCell ref="H17:J19"/>
    <mergeCell ref="K17:M19"/>
    <mergeCell ref="O17:Q19"/>
    <mergeCell ref="R17:T19"/>
  </mergeCells>
  <pageMargins left="0.25" right="0.25" top="0.75" bottom="0.75" header="0.3" footer="0.3"/>
  <pageSetup paperSize="9" orientation="landscape" r:id="rId1"/>
  <drawing r:id="rId2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48022-3B31-43ED-B488-2A2C4FE68908}">
  <sheetPr codeName="Feuil127"/>
  <dimension ref="A1:AE23"/>
  <sheetViews>
    <sheetView workbookViewId="0">
      <selection activeCell="A21" sqref="A21:AA23"/>
    </sheetView>
  </sheetViews>
  <sheetFormatPr baseColWidth="10" defaultRowHeight="12.75" x14ac:dyDescent="0.2"/>
  <cols>
    <col min="1" max="1" width="4.5703125" style="1" customWidth="1"/>
    <col min="2" max="6" width="5.85546875" style="1" customWidth="1"/>
    <col min="7" max="7" width="2.140625" style="1" customWidth="1"/>
    <col min="8" max="8" width="4.5703125" style="1" customWidth="1"/>
    <col min="9" max="13" width="5.85546875" style="1" customWidth="1"/>
    <col min="14" max="14" width="2.140625" style="1" customWidth="1"/>
    <col min="15" max="15" width="4.5703125" style="1" customWidth="1"/>
    <col min="16" max="20" width="5.85546875" style="1" customWidth="1"/>
    <col min="21" max="21" width="2.140625" style="1" customWidth="1"/>
    <col min="22" max="22" width="4.5703125" style="1" customWidth="1"/>
    <col min="23" max="27" width="5.85546875" style="1" customWidth="1"/>
    <col min="28" max="30" width="11.42578125" style="1"/>
    <col min="31" max="31" width="21.85546875" style="1" customWidth="1"/>
    <col min="32" max="16384" width="11.42578125" style="1"/>
  </cols>
  <sheetData>
    <row r="1" spans="1:31" ht="21.75" customHeight="1" x14ac:dyDescent="0.2">
      <c r="A1" s="101" t="s">
        <v>130</v>
      </c>
      <c r="B1" s="170" t="e">
        <f>VLOOKUP(C4,Liste!B:K,2,FALSE)</f>
        <v>#N/A</v>
      </c>
      <c r="C1" s="170"/>
      <c r="D1" s="170"/>
      <c r="E1" s="170"/>
      <c r="F1" s="170"/>
      <c r="G1" s="18"/>
      <c r="H1" s="101" t="s">
        <v>130</v>
      </c>
      <c r="I1" s="170" t="e">
        <f>VLOOKUP(J4,Liste!B:C,2,FALSE)</f>
        <v>#N/A</v>
      </c>
      <c r="J1" s="170"/>
      <c r="K1" s="170"/>
      <c r="L1" s="170"/>
      <c r="M1" s="170"/>
      <c r="N1" s="19"/>
      <c r="O1" s="101" t="s">
        <v>130</v>
      </c>
      <c r="P1" s="170" t="e">
        <f>VLOOKUP(Q4,Liste!B:C,2,FALSE)</f>
        <v>#N/A</v>
      </c>
      <c r="Q1" s="170"/>
      <c r="R1" s="170"/>
      <c r="S1" s="170"/>
      <c r="T1" s="170"/>
      <c r="U1" s="19"/>
      <c r="V1" s="101" t="s">
        <v>130</v>
      </c>
      <c r="W1" s="170" t="e">
        <f>VLOOKUP(X4,Liste!B:C,2,FALSE)</f>
        <v>#N/A</v>
      </c>
      <c r="X1" s="170"/>
      <c r="Y1" s="170"/>
      <c r="Z1" s="170"/>
      <c r="AA1" s="170"/>
    </row>
    <row r="2" spans="1:31" ht="21.75" customHeight="1" x14ac:dyDescent="0.2">
      <c r="A2" s="101" t="s">
        <v>30</v>
      </c>
      <c r="B2" s="170" t="e">
        <f>VLOOKUP(C4,Liste!B:D,3,FALSE)</f>
        <v>#N/A</v>
      </c>
      <c r="C2" s="170"/>
      <c r="D2" s="170"/>
      <c r="E2" s="170"/>
      <c r="F2" s="170"/>
      <c r="G2" s="18"/>
      <c r="H2" s="101" t="s">
        <v>30</v>
      </c>
      <c r="I2" s="170" t="e">
        <f>VLOOKUP(J4,Liste!B:D,3,FALSE)</f>
        <v>#N/A</v>
      </c>
      <c r="J2" s="170"/>
      <c r="K2" s="170"/>
      <c r="L2" s="170"/>
      <c r="M2" s="170"/>
      <c r="N2" s="19"/>
      <c r="O2" s="101" t="s">
        <v>30</v>
      </c>
      <c r="P2" s="170" t="e">
        <f>VLOOKUP(Q4,Liste!B:D,3,FALSE)</f>
        <v>#N/A</v>
      </c>
      <c r="Q2" s="170"/>
      <c r="R2" s="170"/>
      <c r="S2" s="170"/>
      <c r="T2" s="170"/>
      <c r="U2" s="19"/>
      <c r="V2" s="101" t="s">
        <v>30</v>
      </c>
      <c r="W2" s="170" t="e">
        <f>VLOOKUP(X4,Liste!B:D,3,FALSE)</f>
        <v>#N/A</v>
      </c>
      <c r="X2" s="170"/>
      <c r="Y2" s="170"/>
      <c r="Z2" s="170"/>
      <c r="AA2" s="170"/>
    </row>
    <row r="3" spans="1:31" ht="21.75" customHeight="1" x14ac:dyDescent="0.2">
      <c r="A3" s="171" t="s">
        <v>131</v>
      </c>
      <c r="B3" s="171"/>
      <c r="C3" s="170" t="e">
        <f>VLOOKUP(C4,Liste!B:K,5,FALSE)</f>
        <v>#N/A</v>
      </c>
      <c r="D3" s="170"/>
      <c r="E3" s="170"/>
      <c r="F3" s="170"/>
      <c r="G3" s="170"/>
      <c r="H3" s="171" t="s">
        <v>131</v>
      </c>
      <c r="I3" s="171"/>
      <c r="J3" s="170" t="e">
        <f>VLOOKUP(J4,Liste!B:K,5,FALSE)</f>
        <v>#N/A</v>
      </c>
      <c r="K3" s="170"/>
      <c r="L3" s="170"/>
      <c r="M3" s="170"/>
      <c r="N3" s="170"/>
      <c r="O3" s="171" t="s">
        <v>131</v>
      </c>
      <c r="P3" s="171"/>
      <c r="Q3" s="170" t="e">
        <f>VLOOKUP(Q4,Liste!B:F,5,FALSE)</f>
        <v>#N/A</v>
      </c>
      <c r="R3" s="170"/>
      <c r="S3" s="170"/>
      <c r="T3" s="170"/>
      <c r="U3" s="170"/>
      <c r="V3" s="171" t="s">
        <v>131</v>
      </c>
      <c r="W3" s="171"/>
      <c r="X3" s="170" t="e">
        <f>VLOOKUP(X4,Liste!B:F,5,FALSE)</f>
        <v>#N/A</v>
      </c>
      <c r="Y3" s="170"/>
      <c r="Z3" s="170"/>
      <c r="AA3" s="170"/>
      <c r="AB3" s="20"/>
    </row>
    <row r="4" spans="1:31" ht="21.75" customHeight="1" x14ac:dyDescent="0.2">
      <c r="A4" s="171" t="s">
        <v>132</v>
      </c>
      <c r="B4" s="171"/>
      <c r="C4" s="21" t="str">
        <f>Feuil1!L19</f>
        <v>12A</v>
      </c>
      <c r="D4" s="18"/>
      <c r="E4" s="18"/>
      <c r="F4" s="18"/>
      <c r="G4" s="18"/>
      <c r="H4" s="171" t="s">
        <v>132</v>
      </c>
      <c r="I4" s="171"/>
      <c r="J4" s="21" t="str">
        <f>Feuil1!L20</f>
        <v>12B</v>
      </c>
      <c r="K4" s="18"/>
      <c r="L4" s="18"/>
      <c r="M4" s="18"/>
      <c r="N4" s="18"/>
      <c r="O4" s="171" t="s">
        <v>132</v>
      </c>
      <c r="P4" s="171"/>
      <c r="Q4" s="21" t="str">
        <f>Feuil1!L21</f>
        <v>12C</v>
      </c>
      <c r="R4" s="18"/>
      <c r="S4" s="18"/>
      <c r="T4" s="18"/>
      <c r="U4" s="18"/>
      <c r="V4" s="171" t="s">
        <v>132</v>
      </c>
      <c r="W4" s="171"/>
      <c r="X4" s="21" t="str">
        <f>Feuil1!L22</f>
        <v>12D</v>
      </c>
      <c r="Y4" s="18"/>
      <c r="Z4" s="18"/>
      <c r="AA4" s="18"/>
      <c r="AE4" s="22"/>
    </row>
    <row r="5" spans="1:31" ht="21.75" customHeight="1" x14ac:dyDescent="0.2">
      <c r="A5" s="172" t="str">
        <f>Feuil1!D4</f>
        <v>2ème Tir</v>
      </c>
      <c r="B5" s="172"/>
      <c r="C5" s="163" t="s">
        <v>175</v>
      </c>
      <c r="D5" s="163"/>
      <c r="E5" s="173" t="e">
        <f>VLOOKUP(C4,Liste!B:K,4,FALSE)</f>
        <v>#N/A</v>
      </c>
      <c r="F5" s="173"/>
      <c r="G5" s="23"/>
      <c r="H5" s="172" t="str">
        <f>Feuil1!D4</f>
        <v>2ème Tir</v>
      </c>
      <c r="I5" s="172"/>
      <c r="J5" s="163" t="s">
        <v>175</v>
      </c>
      <c r="K5" s="163"/>
      <c r="L5" s="173" t="e">
        <f>VLOOKUP(J4,Liste!B:K,4,FALSE)</f>
        <v>#N/A</v>
      </c>
      <c r="M5" s="173"/>
      <c r="N5" s="23"/>
      <c r="O5" s="172" t="str">
        <f>Feuil1!D4</f>
        <v>2ème Tir</v>
      </c>
      <c r="P5" s="172"/>
      <c r="Q5" s="163" t="s">
        <v>175</v>
      </c>
      <c r="R5" s="163"/>
      <c r="S5" s="173" t="e">
        <f>VLOOKUP(Q4,Liste!B:E,4,FALSE)</f>
        <v>#N/A</v>
      </c>
      <c r="T5" s="173"/>
      <c r="U5" s="23"/>
      <c r="V5" s="172" t="str">
        <f>Feuil1!D4</f>
        <v>2ème Tir</v>
      </c>
      <c r="W5" s="172"/>
      <c r="X5" s="163" t="s">
        <v>175</v>
      </c>
      <c r="Y5" s="163"/>
      <c r="Z5" s="173" t="e">
        <f>VLOOKUP(X4,Liste!B:E,4,FALSE)</f>
        <v>#N/A</v>
      </c>
      <c r="AA5" s="173"/>
    </row>
    <row r="6" spans="1:31" ht="21.75" customHeight="1" x14ac:dyDescent="0.2">
      <c r="A6" s="180" t="s">
        <v>176</v>
      </c>
      <c r="B6" s="174" t="s">
        <v>177</v>
      </c>
      <c r="C6" s="174"/>
      <c r="D6" s="174"/>
      <c r="E6" s="174" t="s">
        <v>138</v>
      </c>
      <c r="F6" s="174" t="s">
        <v>139</v>
      </c>
      <c r="G6" s="18"/>
      <c r="H6" s="175" t="str">
        <f>A6</f>
        <v>N°</v>
      </c>
      <c r="I6" s="177" t="str">
        <f>B6</f>
        <v>Points par flèches</v>
      </c>
      <c r="J6" s="178"/>
      <c r="K6" s="179"/>
      <c r="L6" s="185" t="s">
        <v>138</v>
      </c>
      <c r="M6" s="185" t="s">
        <v>139</v>
      </c>
      <c r="N6" s="18"/>
      <c r="O6" s="180" t="s">
        <v>176</v>
      </c>
      <c r="P6" s="174" t="s">
        <v>177</v>
      </c>
      <c r="Q6" s="174"/>
      <c r="R6" s="174"/>
      <c r="S6" s="174" t="s">
        <v>138</v>
      </c>
      <c r="T6" s="174" t="s">
        <v>139</v>
      </c>
      <c r="U6" s="18"/>
      <c r="V6" s="180" t="str">
        <f>O6</f>
        <v>N°</v>
      </c>
      <c r="W6" s="174" t="str">
        <f>P6</f>
        <v>Points par flèches</v>
      </c>
      <c r="X6" s="174"/>
      <c r="Y6" s="174"/>
      <c r="Z6" s="174" t="s">
        <v>138</v>
      </c>
      <c r="AA6" s="174" t="s">
        <v>139</v>
      </c>
    </row>
    <row r="7" spans="1:31" ht="21.75" customHeight="1" x14ac:dyDescent="0.2">
      <c r="A7" s="180"/>
      <c r="B7" s="102">
        <v>1</v>
      </c>
      <c r="C7" s="102">
        <v>2</v>
      </c>
      <c r="D7" s="102">
        <v>3</v>
      </c>
      <c r="E7" s="174"/>
      <c r="F7" s="174"/>
      <c r="G7" s="18"/>
      <c r="H7" s="176"/>
      <c r="I7" s="102">
        <v>1</v>
      </c>
      <c r="J7" s="102">
        <v>2</v>
      </c>
      <c r="K7" s="102">
        <v>3</v>
      </c>
      <c r="L7" s="186"/>
      <c r="M7" s="186"/>
      <c r="N7" s="18"/>
      <c r="O7" s="180"/>
      <c r="P7" s="102">
        <v>1</v>
      </c>
      <c r="Q7" s="102">
        <v>2</v>
      </c>
      <c r="R7" s="102">
        <v>3</v>
      </c>
      <c r="S7" s="174"/>
      <c r="T7" s="174"/>
      <c r="U7" s="18"/>
      <c r="V7" s="180"/>
      <c r="W7" s="102">
        <v>1</v>
      </c>
      <c r="X7" s="102">
        <v>2</v>
      </c>
      <c r="Y7" s="102">
        <v>3</v>
      </c>
      <c r="Z7" s="174"/>
      <c r="AA7" s="174"/>
    </row>
    <row r="8" spans="1:31" ht="21.75" customHeight="1" x14ac:dyDescent="0.2">
      <c r="A8" s="25">
        <v>1</v>
      </c>
      <c r="B8" s="25"/>
      <c r="C8" s="25"/>
      <c r="D8" s="25"/>
      <c r="E8" s="25"/>
      <c r="F8" s="25"/>
      <c r="G8" s="18"/>
      <c r="H8" s="25">
        <v>1</v>
      </c>
      <c r="I8" s="25"/>
      <c r="J8" s="25"/>
      <c r="K8" s="25"/>
      <c r="L8" s="25"/>
      <c r="M8" s="25"/>
      <c r="N8" s="18"/>
      <c r="O8" s="25">
        <v>1</v>
      </c>
      <c r="P8" s="25"/>
      <c r="Q8" s="25"/>
      <c r="R8" s="25"/>
      <c r="S8" s="25"/>
      <c r="T8" s="25"/>
      <c r="U8" s="18"/>
      <c r="V8" s="25">
        <v>1</v>
      </c>
      <c r="W8" s="25"/>
      <c r="X8" s="25"/>
      <c r="Y8" s="25"/>
      <c r="Z8" s="25"/>
      <c r="AA8" s="25"/>
    </row>
    <row r="9" spans="1:31" ht="21.75" customHeight="1" x14ac:dyDescent="0.3">
      <c r="A9" s="25">
        <v>2</v>
      </c>
      <c r="B9" s="25"/>
      <c r="C9" s="25"/>
      <c r="D9" s="25"/>
      <c r="E9" s="25"/>
      <c r="F9" s="25"/>
      <c r="G9" s="18"/>
      <c r="H9" s="25">
        <v>2</v>
      </c>
      <c r="I9" s="25"/>
      <c r="J9" s="25"/>
      <c r="K9" s="25"/>
      <c r="L9" s="25"/>
      <c r="M9" s="25"/>
      <c r="N9" s="18"/>
      <c r="O9" s="25">
        <v>2</v>
      </c>
      <c r="P9" s="25"/>
      <c r="Q9" s="25"/>
      <c r="R9" s="25"/>
      <c r="S9" s="25"/>
      <c r="T9" s="25"/>
      <c r="U9" s="18"/>
      <c r="V9" s="25">
        <v>2</v>
      </c>
      <c r="W9" s="25"/>
      <c r="X9" s="25"/>
      <c r="Y9" s="25"/>
      <c r="Z9" s="25"/>
      <c r="AA9" s="25"/>
      <c r="AE9" s="9"/>
    </row>
    <row r="10" spans="1:31" ht="21.75" customHeight="1" x14ac:dyDescent="0.2">
      <c r="A10" s="25">
        <v>3</v>
      </c>
      <c r="B10" s="25"/>
      <c r="C10" s="25"/>
      <c r="D10" s="25"/>
      <c r="E10" s="25"/>
      <c r="F10" s="25"/>
      <c r="G10" s="18"/>
      <c r="H10" s="25">
        <v>3</v>
      </c>
      <c r="I10" s="25"/>
      <c r="J10" s="25"/>
      <c r="K10" s="25"/>
      <c r="L10" s="25"/>
      <c r="M10" s="25"/>
      <c r="N10" s="18"/>
      <c r="O10" s="25">
        <v>3</v>
      </c>
      <c r="P10" s="25"/>
      <c r="Q10" s="25"/>
      <c r="R10" s="25"/>
      <c r="S10" s="25"/>
      <c r="T10" s="25"/>
      <c r="U10" s="18"/>
      <c r="V10" s="25">
        <v>3</v>
      </c>
      <c r="W10" s="25"/>
      <c r="X10" s="25"/>
      <c r="Y10" s="25"/>
      <c r="Z10" s="25"/>
      <c r="AA10" s="25"/>
    </row>
    <row r="11" spans="1:31" ht="21.75" customHeight="1" x14ac:dyDescent="0.2">
      <c r="A11" s="25">
        <v>4</v>
      </c>
      <c r="B11" s="25"/>
      <c r="C11" s="25"/>
      <c r="D11" s="25"/>
      <c r="E11" s="25"/>
      <c r="F11" s="25"/>
      <c r="G11" s="18"/>
      <c r="H11" s="25">
        <v>4</v>
      </c>
      <c r="I11" s="25"/>
      <c r="J11" s="25"/>
      <c r="K11" s="25"/>
      <c r="L11" s="25"/>
      <c r="M11" s="25"/>
      <c r="N11" s="18"/>
      <c r="O11" s="25">
        <v>4</v>
      </c>
      <c r="P11" s="25"/>
      <c r="Q11" s="25"/>
      <c r="R11" s="25"/>
      <c r="S11" s="25"/>
      <c r="T11" s="25"/>
      <c r="U11" s="18"/>
      <c r="V11" s="25">
        <v>4</v>
      </c>
      <c r="W11" s="25"/>
      <c r="X11" s="25"/>
      <c r="Y11" s="25"/>
      <c r="Z11" s="25"/>
      <c r="AA11" s="25"/>
    </row>
    <row r="12" spans="1:31" ht="21.75" customHeight="1" x14ac:dyDescent="0.2">
      <c r="A12" s="25">
        <v>5</v>
      </c>
      <c r="B12" s="25"/>
      <c r="C12" s="25"/>
      <c r="D12" s="25"/>
      <c r="E12" s="25"/>
      <c r="F12" s="25"/>
      <c r="G12" s="18"/>
      <c r="H12" s="25">
        <v>5</v>
      </c>
      <c r="I12" s="25"/>
      <c r="J12" s="25"/>
      <c r="K12" s="25"/>
      <c r="L12" s="25"/>
      <c r="M12" s="25"/>
      <c r="N12" s="18"/>
      <c r="O12" s="25">
        <v>5</v>
      </c>
      <c r="P12" s="25"/>
      <c r="Q12" s="25"/>
      <c r="R12" s="25"/>
      <c r="S12" s="25"/>
      <c r="T12" s="25"/>
      <c r="U12" s="18"/>
      <c r="V12" s="25">
        <v>5</v>
      </c>
      <c r="W12" s="25"/>
      <c r="X12" s="25"/>
      <c r="Y12" s="25"/>
      <c r="Z12" s="25"/>
      <c r="AA12" s="25"/>
    </row>
    <row r="13" spans="1:31" ht="21.75" customHeight="1" x14ac:dyDescent="0.2">
      <c r="A13" s="25">
        <v>6</v>
      </c>
      <c r="B13" s="25"/>
      <c r="C13" s="25"/>
      <c r="D13" s="25"/>
      <c r="E13" s="25"/>
      <c r="F13" s="25"/>
      <c r="G13" s="18"/>
      <c r="H13" s="25">
        <v>6</v>
      </c>
      <c r="I13" s="25"/>
      <c r="J13" s="25"/>
      <c r="K13" s="25"/>
      <c r="L13" s="25"/>
      <c r="M13" s="25"/>
      <c r="N13" s="18"/>
      <c r="O13" s="25">
        <v>6</v>
      </c>
      <c r="P13" s="25"/>
      <c r="Q13" s="25"/>
      <c r="R13" s="25"/>
      <c r="S13" s="25"/>
      <c r="T13" s="25"/>
      <c r="U13" s="18"/>
      <c r="V13" s="25">
        <v>6</v>
      </c>
      <c r="W13" s="25"/>
      <c r="X13" s="25"/>
      <c r="Y13" s="25"/>
      <c r="Z13" s="25"/>
      <c r="AA13" s="25"/>
    </row>
    <row r="14" spans="1:31" ht="21.75" customHeight="1" x14ac:dyDescent="0.2">
      <c r="A14" s="181" t="s">
        <v>178</v>
      </c>
      <c r="B14" s="181"/>
      <c r="C14" s="181"/>
      <c r="D14" s="181"/>
      <c r="E14" s="181"/>
      <c r="F14" s="26"/>
      <c r="G14" s="23"/>
      <c r="H14" s="182" t="s">
        <v>178</v>
      </c>
      <c r="I14" s="183"/>
      <c r="J14" s="183"/>
      <c r="K14" s="183"/>
      <c r="L14" s="184"/>
      <c r="M14" s="26"/>
      <c r="N14" s="23"/>
      <c r="O14" s="181" t="s">
        <v>178</v>
      </c>
      <c r="P14" s="181"/>
      <c r="Q14" s="181"/>
      <c r="R14" s="181"/>
      <c r="S14" s="181"/>
      <c r="T14" s="26"/>
      <c r="U14" s="23"/>
      <c r="V14" s="181" t="s">
        <v>178</v>
      </c>
      <c r="W14" s="181"/>
      <c r="X14" s="181"/>
      <c r="Y14" s="181"/>
      <c r="Z14" s="181"/>
      <c r="AA14" s="26"/>
    </row>
    <row r="15" spans="1:31" ht="21.75" customHeight="1" x14ac:dyDescent="0.2">
      <c r="A15" s="187">
        <v>10</v>
      </c>
      <c r="B15" s="187"/>
      <c r="C15" s="187"/>
      <c r="D15" s="187">
        <v>9</v>
      </c>
      <c r="E15" s="187"/>
      <c r="F15" s="187"/>
      <c r="G15" s="23"/>
      <c r="H15" s="188">
        <v>10</v>
      </c>
      <c r="I15" s="189"/>
      <c r="J15" s="190"/>
      <c r="K15" s="188">
        <v>9</v>
      </c>
      <c r="L15" s="189"/>
      <c r="M15" s="190"/>
      <c r="N15" s="23"/>
      <c r="O15" s="187">
        <v>10</v>
      </c>
      <c r="P15" s="187"/>
      <c r="Q15" s="187"/>
      <c r="R15" s="187">
        <v>9</v>
      </c>
      <c r="S15" s="187"/>
      <c r="T15" s="187"/>
      <c r="U15" s="23"/>
      <c r="V15" s="187">
        <v>10</v>
      </c>
      <c r="W15" s="187"/>
      <c r="X15" s="187"/>
      <c r="Y15" s="187">
        <v>9</v>
      </c>
      <c r="Z15" s="187"/>
      <c r="AA15" s="187"/>
    </row>
    <row r="16" spans="1:31" ht="21.75" customHeight="1" x14ac:dyDescent="0.2">
      <c r="A16" s="187"/>
      <c r="B16" s="187"/>
      <c r="C16" s="187"/>
      <c r="D16" s="187"/>
      <c r="E16" s="187"/>
      <c r="F16" s="187"/>
      <c r="G16" s="23"/>
      <c r="H16" s="188"/>
      <c r="I16" s="189"/>
      <c r="J16" s="190"/>
      <c r="K16" s="188"/>
      <c r="L16" s="189"/>
      <c r="M16" s="190"/>
      <c r="N16" s="23"/>
      <c r="O16" s="187"/>
      <c r="P16" s="187"/>
      <c r="Q16" s="187"/>
      <c r="R16" s="187"/>
      <c r="S16" s="187"/>
      <c r="T16" s="187"/>
      <c r="U16" s="23"/>
      <c r="V16" s="187"/>
      <c r="W16" s="187"/>
      <c r="X16" s="187"/>
      <c r="Y16" s="187"/>
      <c r="Z16" s="187"/>
      <c r="AA16" s="187"/>
    </row>
    <row r="17" spans="1:27" ht="21.75" customHeight="1" x14ac:dyDescent="0.2">
      <c r="A17" s="191" t="s">
        <v>144</v>
      </c>
      <c r="B17" s="191"/>
      <c r="C17" s="191"/>
      <c r="D17" s="191" t="s">
        <v>143</v>
      </c>
      <c r="E17" s="191"/>
      <c r="F17" s="191"/>
      <c r="G17" s="23"/>
      <c r="H17" s="192" t="s">
        <v>144</v>
      </c>
      <c r="I17" s="193"/>
      <c r="J17" s="194"/>
      <c r="K17" s="192" t="s">
        <v>143</v>
      </c>
      <c r="L17" s="193"/>
      <c r="M17" s="194"/>
      <c r="N17" s="23"/>
      <c r="O17" s="191" t="s">
        <v>144</v>
      </c>
      <c r="P17" s="191"/>
      <c r="Q17" s="191"/>
      <c r="R17" s="191" t="s">
        <v>143</v>
      </c>
      <c r="S17" s="191"/>
      <c r="T17" s="191"/>
      <c r="U17" s="23"/>
      <c r="V17" s="191" t="s">
        <v>144</v>
      </c>
      <c r="W17" s="191"/>
      <c r="X17" s="191"/>
      <c r="Y17" s="191" t="s">
        <v>143</v>
      </c>
      <c r="Z17" s="191"/>
      <c r="AA17" s="191"/>
    </row>
    <row r="18" spans="1:27" ht="21.75" customHeight="1" x14ac:dyDescent="0.2">
      <c r="A18" s="191"/>
      <c r="B18" s="191"/>
      <c r="C18" s="191"/>
      <c r="D18" s="191"/>
      <c r="E18" s="191"/>
      <c r="F18" s="191"/>
      <c r="G18" s="23"/>
      <c r="H18" s="195"/>
      <c r="I18" s="196"/>
      <c r="J18" s="197"/>
      <c r="K18" s="195"/>
      <c r="L18" s="196"/>
      <c r="M18" s="197"/>
      <c r="N18" s="23"/>
      <c r="O18" s="191"/>
      <c r="P18" s="191"/>
      <c r="Q18" s="191"/>
      <c r="R18" s="191"/>
      <c r="S18" s="191"/>
      <c r="T18" s="191"/>
      <c r="U18" s="23"/>
      <c r="V18" s="191"/>
      <c r="W18" s="191"/>
      <c r="X18" s="191"/>
      <c r="Y18" s="191"/>
      <c r="Z18" s="191"/>
      <c r="AA18" s="191"/>
    </row>
    <row r="19" spans="1:27" ht="21.75" customHeight="1" x14ac:dyDescent="0.2">
      <c r="A19" s="191"/>
      <c r="B19" s="191"/>
      <c r="C19" s="191"/>
      <c r="D19" s="191"/>
      <c r="E19" s="191"/>
      <c r="F19" s="191"/>
      <c r="G19" s="23"/>
      <c r="H19" s="198"/>
      <c r="I19" s="199"/>
      <c r="J19" s="200"/>
      <c r="K19" s="198"/>
      <c r="L19" s="199"/>
      <c r="M19" s="200"/>
      <c r="N19" s="23"/>
      <c r="O19" s="191"/>
      <c r="P19" s="191"/>
      <c r="Q19" s="191"/>
      <c r="R19" s="191"/>
      <c r="S19" s="191"/>
      <c r="T19" s="191"/>
      <c r="U19" s="23"/>
      <c r="V19" s="191"/>
      <c r="W19" s="191"/>
      <c r="X19" s="191"/>
      <c r="Y19" s="191"/>
      <c r="Z19" s="191"/>
      <c r="AA19" s="191"/>
    </row>
    <row r="20" spans="1:27" ht="21.75" customHeight="1" x14ac:dyDescent="0.2"/>
    <row r="21" spans="1:27" ht="21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 t="str">
        <f>Feuil1!D6</f>
        <v>2ème étape Challenge CHAIRMARTIN</v>
      </c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7"/>
    </row>
    <row r="22" spans="1:27" ht="21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</row>
    <row r="23" spans="1:2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</row>
  </sheetData>
  <mergeCells count="79">
    <mergeCell ref="B1:F1"/>
    <mergeCell ref="I1:M1"/>
    <mergeCell ref="P1:T1"/>
    <mergeCell ref="W1:AA1"/>
    <mergeCell ref="B2:F2"/>
    <mergeCell ref="I2:M2"/>
    <mergeCell ref="P2:T2"/>
    <mergeCell ref="W2:AA2"/>
    <mergeCell ref="V3:W3"/>
    <mergeCell ref="X3:AA3"/>
    <mergeCell ref="A4:B4"/>
    <mergeCell ref="H4:I4"/>
    <mergeCell ref="O4:P4"/>
    <mergeCell ref="V4:W4"/>
    <mergeCell ref="A3:B3"/>
    <mergeCell ref="C3:G3"/>
    <mergeCell ref="H3:I3"/>
    <mergeCell ref="J3:N3"/>
    <mergeCell ref="O3:P3"/>
    <mergeCell ref="Q3:U3"/>
    <mergeCell ref="A5:B5"/>
    <mergeCell ref="C5:D5"/>
    <mergeCell ref="E5:F5"/>
    <mergeCell ref="H5:I5"/>
    <mergeCell ref="J5:K5"/>
    <mergeCell ref="Q5:R5"/>
    <mergeCell ref="S5:T5"/>
    <mergeCell ref="V5:W5"/>
    <mergeCell ref="X5:Y5"/>
    <mergeCell ref="Z5:AA5"/>
    <mergeCell ref="E6:E7"/>
    <mergeCell ref="F6:F7"/>
    <mergeCell ref="H6:H7"/>
    <mergeCell ref="I6:K6"/>
    <mergeCell ref="O5:P5"/>
    <mergeCell ref="L5:M5"/>
    <mergeCell ref="V6:V7"/>
    <mergeCell ref="W6:Y6"/>
    <mergeCell ref="Z6:Z7"/>
    <mergeCell ref="AA6:AA7"/>
    <mergeCell ref="A14:E14"/>
    <mergeCell ref="H14:L14"/>
    <mergeCell ref="O14:S14"/>
    <mergeCell ref="V14:Z14"/>
    <mergeCell ref="L6:L7"/>
    <mergeCell ref="M6:M7"/>
    <mergeCell ref="O6:O7"/>
    <mergeCell ref="P6:R6"/>
    <mergeCell ref="S6:S7"/>
    <mergeCell ref="T6:T7"/>
    <mergeCell ref="A6:A7"/>
    <mergeCell ref="B6:D6"/>
    <mergeCell ref="V15:X15"/>
    <mergeCell ref="Y15:AA15"/>
    <mergeCell ref="A16:C16"/>
    <mergeCell ref="D16:F16"/>
    <mergeCell ref="H16:J16"/>
    <mergeCell ref="K16:M16"/>
    <mergeCell ref="O16:Q16"/>
    <mergeCell ref="R16:T16"/>
    <mergeCell ref="V16:X16"/>
    <mergeCell ref="Y16:AA16"/>
    <mergeCell ref="A15:C15"/>
    <mergeCell ref="D15:F15"/>
    <mergeCell ref="H15:J15"/>
    <mergeCell ref="K15:M15"/>
    <mergeCell ref="O15:Q15"/>
    <mergeCell ref="R15:T15"/>
    <mergeCell ref="V17:X19"/>
    <mergeCell ref="Y17:AA19"/>
    <mergeCell ref="A21:N22"/>
    <mergeCell ref="O21:AA22"/>
    <mergeCell ref="A23:AA23"/>
    <mergeCell ref="A17:C19"/>
    <mergeCell ref="D17:F19"/>
    <mergeCell ref="H17:J19"/>
    <mergeCell ref="K17:M19"/>
    <mergeCell ref="O17:Q19"/>
    <mergeCell ref="R17:T19"/>
  </mergeCells>
  <pageMargins left="0.25" right="0.25" top="0.75" bottom="0.75" header="0.3" footer="0.3"/>
  <pageSetup paperSize="9" orientation="landscape" r:id="rId1"/>
  <drawing r:id="rId2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993F6-95B3-4563-96C9-CA88209B4C0A}">
  <sheetPr codeName="Feuil128"/>
  <dimension ref="A1:AE23"/>
  <sheetViews>
    <sheetView workbookViewId="0">
      <selection activeCell="A21" sqref="A21:AA23"/>
    </sheetView>
  </sheetViews>
  <sheetFormatPr baseColWidth="10" defaultRowHeight="12.75" x14ac:dyDescent="0.2"/>
  <cols>
    <col min="1" max="1" width="4.5703125" style="1" customWidth="1"/>
    <col min="2" max="6" width="5.85546875" style="1" customWidth="1"/>
    <col min="7" max="7" width="2.140625" style="1" customWidth="1"/>
    <col min="8" max="8" width="4.5703125" style="1" customWidth="1"/>
    <col min="9" max="13" width="5.85546875" style="1" customWidth="1"/>
    <col min="14" max="14" width="2.140625" style="1" customWidth="1"/>
    <col min="15" max="15" width="4.5703125" style="1" customWidth="1"/>
    <col min="16" max="20" width="5.85546875" style="1" customWidth="1"/>
    <col min="21" max="21" width="2.140625" style="1" customWidth="1"/>
    <col min="22" max="22" width="4.5703125" style="1" customWidth="1"/>
    <col min="23" max="27" width="5.85546875" style="1" customWidth="1"/>
    <col min="28" max="30" width="11.42578125" style="1"/>
    <col min="31" max="31" width="21.85546875" style="1" customWidth="1"/>
    <col min="32" max="16384" width="11.42578125" style="1"/>
  </cols>
  <sheetData>
    <row r="1" spans="1:31" ht="21.75" customHeight="1" x14ac:dyDescent="0.2">
      <c r="A1" s="101" t="s">
        <v>130</v>
      </c>
      <c r="B1" s="170" t="e">
        <f>VLOOKUP(C4,Liste!B:K,2,FALSE)</f>
        <v>#N/A</v>
      </c>
      <c r="C1" s="170"/>
      <c r="D1" s="170"/>
      <c r="E1" s="170"/>
      <c r="F1" s="170"/>
      <c r="G1" s="18"/>
      <c r="H1" s="101" t="s">
        <v>130</v>
      </c>
      <c r="I1" s="170" t="e">
        <f>VLOOKUP(J4,Liste!B:C,2,FALSE)</f>
        <v>#N/A</v>
      </c>
      <c r="J1" s="170"/>
      <c r="K1" s="170"/>
      <c r="L1" s="170"/>
      <c r="M1" s="170"/>
      <c r="N1" s="19"/>
      <c r="O1" s="101" t="s">
        <v>130</v>
      </c>
      <c r="P1" s="170" t="e">
        <f>VLOOKUP(Q4,Liste!B:C,2,FALSE)</f>
        <v>#N/A</v>
      </c>
      <c r="Q1" s="170"/>
      <c r="R1" s="170"/>
      <c r="S1" s="170"/>
      <c r="T1" s="170"/>
      <c r="U1" s="19"/>
      <c r="V1" s="101" t="s">
        <v>130</v>
      </c>
      <c r="W1" s="170" t="e">
        <f>VLOOKUP(X4,Liste!B:C,2,FALSE)</f>
        <v>#N/A</v>
      </c>
      <c r="X1" s="170"/>
      <c r="Y1" s="170"/>
      <c r="Z1" s="170"/>
      <c r="AA1" s="170"/>
    </row>
    <row r="2" spans="1:31" ht="21.75" customHeight="1" x14ac:dyDescent="0.2">
      <c r="A2" s="101" t="s">
        <v>30</v>
      </c>
      <c r="B2" s="170" t="e">
        <f>VLOOKUP(C4,Liste!B:D,3,FALSE)</f>
        <v>#N/A</v>
      </c>
      <c r="C2" s="170"/>
      <c r="D2" s="170"/>
      <c r="E2" s="170"/>
      <c r="F2" s="170"/>
      <c r="G2" s="18"/>
      <c r="H2" s="101" t="s">
        <v>30</v>
      </c>
      <c r="I2" s="170" t="e">
        <f>VLOOKUP(J4,Liste!B:D,3,FALSE)</f>
        <v>#N/A</v>
      </c>
      <c r="J2" s="170"/>
      <c r="K2" s="170"/>
      <c r="L2" s="170"/>
      <c r="M2" s="170"/>
      <c r="N2" s="19"/>
      <c r="O2" s="101" t="s">
        <v>30</v>
      </c>
      <c r="P2" s="170" t="e">
        <f>VLOOKUP(Q4,Liste!B:D,3,FALSE)</f>
        <v>#N/A</v>
      </c>
      <c r="Q2" s="170"/>
      <c r="R2" s="170"/>
      <c r="S2" s="170"/>
      <c r="T2" s="170"/>
      <c r="U2" s="19"/>
      <c r="V2" s="101" t="s">
        <v>30</v>
      </c>
      <c r="W2" s="170" t="e">
        <f>VLOOKUP(X4,Liste!B:D,3,FALSE)</f>
        <v>#N/A</v>
      </c>
      <c r="X2" s="170"/>
      <c r="Y2" s="170"/>
      <c r="Z2" s="170"/>
      <c r="AA2" s="170"/>
    </row>
    <row r="3" spans="1:31" ht="21.75" customHeight="1" x14ac:dyDescent="0.2">
      <c r="A3" s="171" t="s">
        <v>131</v>
      </c>
      <c r="B3" s="171"/>
      <c r="C3" s="170" t="e">
        <f>VLOOKUP(C4,Liste!B:K,5,FALSE)</f>
        <v>#N/A</v>
      </c>
      <c r="D3" s="170"/>
      <c r="E3" s="170"/>
      <c r="F3" s="170"/>
      <c r="G3" s="170"/>
      <c r="H3" s="171" t="s">
        <v>131</v>
      </c>
      <c r="I3" s="171"/>
      <c r="J3" s="170" t="e">
        <f>VLOOKUP(J4,Liste!B:K,5,FALSE)</f>
        <v>#N/A</v>
      </c>
      <c r="K3" s="170"/>
      <c r="L3" s="170"/>
      <c r="M3" s="170"/>
      <c r="N3" s="170"/>
      <c r="O3" s="171" t="s">
        <v>131</v>
      </c>
      <c r="P3" s="171"/>
      <c r="Q3" s="170" t="e">
        <f>VLOOKUP(Q4,Liste!B:F,5,FALSE)</f>
        <v>#N/A</v>
      </c>
      <c r="R3" s="170"/>
      <c r="S3" s="170"/>
      <c r="T3" s="170"/>
      <c r="U3" s="170"/>
      <c r="V3" s="171" t="s">
        <v>131</v>
      </c>
      <c r="W3" s="171"/>
      <c r="X3" s="170" t="e">
        <f>VLOOKUP(X4,Liste!B:F,5,FALSE)</f>
        <v>#N/A</v>
      </c>
      <c r="Y3" s="170"/>
      <c r="Z3" s="170"/>
      <c r="AA3" s="170"/>
      <c r="AB3" s="20"/>
    </row>
    <row r="4" spans="1:31" ht="21.75" customHeight="1" x14ac:dyDescent="0.2">
      <c r="A4" s="171" t="s">
        <v>132</v>
      </c>
      <c r="B4" s="171"/>
      <c r="C4" s="21" t="str">
        <f>Feuil1!L23</f>
        <v>12E</v>
      </c>
      <c r="D4" s="18"/>
      <c r="E4" s="18"/>
      <c r="F4" s="18"/>
      <c r="G4" s="18"/>
      <c r="H4" s="171" t="s">
        <v>132</v>
      </c>
      <c r="I4" s="171"/>
      <c r="J4" s="21" t="str">
        <f>Feuil1!L24</f>
        <v>12F</v>
      </c>
      <c r="K4" s="18"/>
      <c r="L4" s="18"/>
      <c r="M4" s="18"/>
      <c r="N4" s="18"/>
      <c r="O4" s="171" t="s">
        <v>132</v>
      </c>
      <c r="P4" s="171"/>
      <c r="Q4" s="21" t="str">
        <f>Feuil1!L25</f>
        <v>12G</v>
      </c>
      <c r="R4" s="18"/>
      <c r="S4" s="18"/>
      <c r="T4" s="18"/>
      <c r="U4" s="18"/>
      <c r="V4" s="171" t="s">
        <v>132</v>
      </c>
      <c r="W4" s="171"/>
      <c r="X4" s="21" t="str">
        <f>Feuil1!L26</f>
        <v>12H</v>
      </c>
      <c r="Y4" s="18"/>
      <c r="Z4" s="18"/>
      <c r="AA4" s="18"/>
      <c r="AE4" s="22"/>
    </row>
    <row r="5" spans="1:31" ht="21.75" customHeight="1" x14ac:dyDescent="0.2">
      <c r="A5" s="172" t="str">
        <f>Feuil1!D4</f>
        <v>2ème Tir</v>
      </c>
      <c r="B5" s="172"/>
      <c r="C5" s="163" t="s">
        <v>175</v>
      </c>
      <c r="D5" s="163"/>
      <c r="E5" s="173" t="e">
        <f>VLOOKUP(C4,Liste!B:K,4,FALSE)</f>
        <v>#N/A</v>
      </c>
      <c r="F5" s="173"/>
      <c r="G5" s="23"/>
      <c r="H5" s="172" t="str">
        <f>Feuil1!D4</f>
        <v>2ème Tir</v>
      </c>
      <c r="I5" s="172"/>
      <c r="J5" s="163" t="s">
        <v>175</v>
      </c>
      <c r="K5" s="163"/>
      <c r="L5" s="173" t="e">
        <f>VLOOKUP(J4,Liste!B:K,4,FALSE)</f>
        <v>#N/A</v>
      </c>
      <c r="M5" s="173"/>
      <c r="N5" s="23"/>
      <c r="O5" s="172" t="str">
        <f>Feuil1!D4</f>
        <v>2ème Tir</v>
      </c>
      <c r="P5" s="172"/>
      <c r="Q5" s="163" t="s">
        <v>175</v>
      </c>
      <c r="R5" s="163"/>
      <c r="S5" s="173" t="e">
        <f>VLOOKUP(Q4,Liste!B:E,4,FALSE)</f>
        <v>#N/A</v>
      </c>
      <c r="T5" s="173"/>
      <c r="U5" s="23"/>
      <c r="V5" s="172" t="str">
        <f>Feuil1!D4</f>
        <v>2ème Tir</v>
      </c>
      <c r="W5" s="172"/>
      <c r="X5" s="163" t="s">
        <v>175</v>
      </c>
      <c r="Y5" s="163"/>
      <c r="Z5" s="173" t="e">
        <f>VLOOKUP(X4,Liste!B:E,4,FALSE)</f>
        <v>#N/A</v>
      </c>
      <c r="AA5" s="173"/>
    </row>
    <row r="6" spans="1:31" ht="21.75" customHeight="1" x14ac:dyDescent="0.2">
      <c r="A6" s="180" t="s">
        <v>176</v>
      </c>
      <c r="B6" s="174" t="s">
        <v>177</v>
      </c>
      <c r="C6" s="174"/>
      <c r="D6" s="174"/>
      <c r="E6" s="174" t="s">
        <v>138</v>
      </c>
      <c r="F6" s="174" t="s">
        <v>139</v>
      </c>
      <c r="G6" s="18"/>
      <c r="H6" s="175" t="str">
        <f>A6</f>
        <v>N°</v>
      </c>
      <c r="I6" s="177" t="str">
        <f>B6</f>
        <v>Points par flèches</v>
      </c>
      <c r="J6" s="178"/>
      <c r="K6" s="179"/>
      <c r="L6" s="185" t="s">
        <v>138</v>
      </c>
      <c r="M6" s="185" t="s">
        <v>139</v>
      </c>
      <c r="N6" s="18"/>
      <c r="O6" s="180" t="s">
        <v>176</v>
      </c>
      <c r="P6" s="174" t="s">
        <v>177</v>
      </c>
      <c r="Q6" s="174"/>
      <c r="R6" s="174"/>
      <c r="S6" s="174" t="s">
        <v>138</v>
      </c>
      <c r="T6" s="174" t="s">
        <v>139</v>
      </c>
      <c r="U6" s="18"/>
      <c r="V6" s="180" t="str">
        <f>O6</f>
        <v>N°</v>
      </c>
      <c r="W6" s="174" t="str">
        <f>P6</f>
        <v>Points par flèches</v>
      </c>
      <c r="X6" s="174"/>
      <c r="Y6" s="174"/>
      <c r="Z6" s="174" t="s">
        <v>138</v>
      </c>
      <c r="AA6" s="174" t="s">
        <v>139</v>
      </c>
    </row>
    <row r="7" spans="1:31" ht="21.75" customHeight="1" x14ac:dyDescent="0.2">
      <c r="A7" s="180"/>
      <c r="B7" s="102">
        <v>1</v>
      </c>
      <c r="C7" s="102">
        <v>2</v>
      </c>
      <c r="D7" s="102">
        <v>3</v>
      </c>
      <c r="E7" s="174"/>
      <c r="F7" s="174"/>
      <c r="G7" s="18"/>
      <c r="H7" s="176"/>
      <c r="I7" s="102">
        <v>1</v>
      </c>
      <c r="J7" s="102">
        <v>2</v>
      </c>
      <c r="K7" s="102">
        <v>3</v>
      </c>
      <c r="L7" s="186"/>
      <c r="M7" s="186"/>
      <c r="N7" s="18"/>
      <c r="O7" s="180"/>
      <c r="P7" s="102">
        <v>1</v>
      </c>
      <c r="Q7" s="102">
        <v>2</v>
      </c>
      <c r="R7" s="102">
        <v>3</v>
      </c>
      <c r="S7" s="174"/>
      <c r="T7" s="174"/>
      <c r="U7" s="18"/>
      <c r="V7" s="180"/>
      <c r="W7" s="102">
        <v>1</v>
      </c>
      <c r="X7" s="102">
        <v>2</v>
      </c>
      <c r="Y7" s="102">
        <v>3</v>
      </c>
      <c r="Z7" s="174"/>
      <c r="AA7" s="174"/>
    </row>
    <row r="8" spans="1:31" ht="21.75" customHeight="1" x14ac:dyDescent="0.2">
      <c r="A8" s="25">
        <v>1</v>
      </c>
      <c r="B8" s="25"/>
      <c r="C8" s="25"/>
      <c r="D8" s="25"/>
      <c r="E8" s="25"/>
      <c r="F8" s="25"/>
      <c r="G8" s="18"/>
      <c r="H8" s="25">
        <v>1</v>
      </c>
      <c r="I8" s="25"/>
      <c r="J8" s="25"/>
      <c r="K8" s="25"/>
      <c r="L8" s="25"/>
      <c r="M8" s="25"/>
      <c r="N8" s="18"/>
      <c r="O8" s="25">
        <v>1</v>
      </c>
      <c r="P8" s="25"/>
      <c r="Q8" s="25"/>
      <c r="R8" s="25"/>
      <c r="S8" s="25"/>
      <c r="T8" s="25"/>
      <c r="U8" s="18"/>
      <c r="V8" s="25">
        <v>1</v>
      </c>
      <c r="W8" s="25"/>
      <c r="X8" s="25"/>
      <c r="Y8" s="25"/>
      <c r="Z8" s="25"/>
      <c r="AA8" s="25"/>
    </row>
    <row r="9" spans="1:31" ht="21.75" customHeight="1" x14ac:dyDescent="0.3">
      <c r="A9" s="25">
        <v>2</v>
      </c>
      <c r="B9" s="25"/>
      <c r="C9" s="25"/>
      <c r="D9" s="25"/>
      <c r="E9" s="25"/>
      <c r="F9" s="25"/>
      <c r="G9" s="18"/>
      <c r="H9" s="25">
        <v>2</v>
      </c>
      <c r="I9" s="25"/>
      <c r="J9" s="25"/>
      <c r="K9" s="25"/>
      <c r="L9" s="25"/>
      <c r="M9" s="25"/>
      <c r="N9" s="18"/>
      <c r="O9" s="25">
        <v>2</v>
      </c>
      <c r="P9" s="25"/>
      <c r="Q9" s="25"/>
      <c r="R9" s="25"/>
      <c r="S9" s="25"/>
      <c r="T9" s="25"/>
      <c r="U9" s="18"/>
      <c r="V9" s="25">
        <v>2</v>
      </c>
      <c r="W9" s="25"/>
      <c r="X9" s="25"/>
      <c r="Y9" s="25"/>
      <c r="Z9" s="25"/>
      <c r="AA9" s="25"/>
      <c r="AE9" s="9"/>
    </row>
    <row r="10" spans="1:31" ht="21.75" customHeight="1" x14ac:dyDescent="0.2">
      <c r="A10" s="25">
        <v>3</v>
      </c>
      <c r="B10" s="25"/>
      <c r="C10" s="25"/>
      <c r="D10" s="25"/>
      <c r="E10" s="25"/>
      <c r="F10" s="25"/>
      <c r="G10" s="18"/>
      <c r="H10" s="25">
        <v>3</v>
      </c>
      <c r="I10" s="25"/>
      <c r="J10" s="25"/>
      <c r="K10" s="25"/>
      <c r="L10" s="25"/>
      <c r="M10" s="25"/>
      <c r="N10" s="18"/>
      <c r="O10" s="25">
        <v>3</v>
      </c>
      <c r="P10" s="25"/>
      <c r="Q10" s="25"/>
      <c r="R10" s="25"/>
      <c r="S10" s="25"/>
      <c r="T10" s="25"/>
      <c r="U10" s="18"/>
      <c r="V10" s="25">
        <v>3</v>
      </c>
      <c r="W10" s="25"/>
      <c r="X10" s="25"/>
      <c r="Y10" s="25"/>
      <c r="Z10" s="25"/>
      <c r="AA10" s="25"/>
    </row>
    <row r="11" spans="1:31" ht="21.75" customHeight="1" x14ac:dyDescent="0.2">
      <c r="A11" s="25">
        <v>4</v>
      </c>
      <c r="B11" s="25"/>
      <c r="C11" s="25"/>
      <c r="D11" s="25"/>
      <c r="E11" s="25"/>
      <c r="F11" s="25"/>
      <c r="G11" s="18"/>
      <c r="H11" s="25">
        <v>4</v>
      </c>
      <c r="I11" s="25"/>
      <c r="J11" s="25"/>
      <c r="K11" s="25"/>
      <c r="L11" s="25"/>
      <c r="M11" s="25"/>
      <c r="N11" s="18"/>
      <c r="O11" s="25">
        <v>4</v>
      </c>
      <c r="P11" s="25"/>
      <c r="Q11" s="25"/>
      <c r="R11" s="25"/>
      <c r="S11" s="25"/>
      <c r="T11" s="25"/>
      <c r="U11" s="18"/>
      <c r="V11" s="25">
        <v>4</v>
      </c>
      <c r="W11" s="25"/>
      <c r="X11" s="25"/>
      <c r="Y11" s="25"/>
      <c r="Z11" s="25"/>
      <c r="AA11" s="25"/>
    </row>
    <row r="12" spans="1:31" ht="21.75" customHeight="1" x14ac:dyDescent="0.2">
      <c r="A12" s="25">
        <v>5</v>
      </c>
      <c r="B12" s="25"/>
      <c r="C12" s="25"/>
      <c r="D12" s="25"/>
      <c r="E12" s="25"/>
      <c r="F12" s="25"/>
      <c r="G12" s="18"/>
      <c r="H12" s="25">
        <v>5</v>
      </c>
      <c r="I12" s="25"/>
      <c r="J12" s="25"/>
      <c r="K12" s="25"/>
      <c r="L12" s="25"/>
      <c r="M12" s="25"/>
      <c r="N12" s="18"/>
      <c r="O12" s="25">
        <v>5</v>
      </c>
      <c r="P12" s="25"/>
      <c r="Q12" s="25"/>
      <c r="R12" s="25"/>
      <c r="S12" s="25"/>
      <c r="T12" s="25"/>
      <c r="U12" s="18"/>
      <c r="V12" s="25">
        <v>5</v>
      </c>
      <c r="W12" s="25"/>
      <c r="X12" s="25"/>
      <c r="Y12" s="25"/>
      <c r="Z12" s="25"/>
      <c r="AA12" s="25"/>
    </row>
    <row r="13" spans="1:31" ht="21.75" customHeight="1" x14ac:dyDescent="0.2">
      <c r="A13" s="25">
        <v>6</v>
      </c>
      <c r="B13" s="25"/>
      <c r="C13" s="25"/>
      <c r="D13" s="25"/>
      <c r="E13" s="25"/>
      <c r="F13" s="25"/>
      <c r="G13" s="18"/>
      <c r="H13" s="25">
        <v>6</v>
      </c>
      <c r="I13" s="25"/>
      <c r="J13" s="25"/>
      <c r="K13" s="25"/>
      <c r="L13" s="25"/>
      <c r="M13" s="25"/>
      <c r="N13" s="18"/>
      <c r="O13" s="25">
        <v>6</v>
      </c>
      <c r="P13" s="25"/>
      <c r="Q13" s="25"/>
      <c r="R13" s="25"/>
      <c r="S13" s="25"/>
      <c r="T13" s="25"/>
      <c r="U13" s="18"/>
      <c r="V13" s="25">
        <v>6</v>
      </c>
      <c r="W13" s="25"/>
      <c r="X13" s="25"/>
      <c r="Y13" s="25"/>
      <c r="Z13" s="25"/>
      <c r="AA13" s="25"/>
    </row>
    <row r="14" spans="1:31" ht="21.75" customHeight="1" x14ac:dyDescent="0.2">
      <c r="A14" s="181" t="s">
        <v>178</v>
      </c>
      <c r="B14" s="181"/>
      <c r="C14" s="181"/>
      <c r="D14" s="181"/>
      <c r="E14" s="181"/>
      <c r="F14" s="26"/>
      <c r="G14" s="23"/>
      <c r="H14" s="182" t="s">
        <v>178</v>
      </c>
      <c r="I14" s="183"/>
      <c r="J14" s="183"/>
      <c r="K14" s="183"/>
      <c r="L14" s="184"/>
      <c r="M14" s="26"/>
      <c r="N14" s="23"/>
      <c r="O14" s="181" t="s">
        <v>178</v>
      </c>
      <c r="P14" s="181"/>
      <c r="Q14" s="181"/>
      <c r="R14" s="181"/>
      <c r="S14" s="181"/>
      <c r="T14" s="26"/>
      <c r="U14" s="23"/>
      <c r="V14" s="181" t="s">
        <v>178</v>
      </c>
      <c r="W14" s="181"/>
      <c r="X14" s="181"/>
      <c r="Y14" s="181"/>
      <c r="Z14" s="181"/>
      <c r="AA14" s="26"/>
    </row>
    <row r="15" spans="1:31" ht="21.75" customHeight="1" x14ac:dyDescent="0.2">
      <c r="A15" s="187">
        <v>10</v>
      </c>
      <c r="B15" s="187"/>
      <c r="C15" s="187"/>
      <c r="D15" s="187">
        <v>9</v>
      </c>
      <c r="E15" s="187"/>
      <c r="F15" s="187"/>
      <c r="G15" s="23"/>
      <c r="H15" s="188">
        <v>10</v>
      </c>
      <c r="I15" s="189"/>
      <c r="J15" s="190"/>
      <c r="K15" s="188">
        <v>9</v>
      </c>
      <c r="L15" s="189"/>
      <c r="M15" s="190"/>
      <c r="N15" s="23"/>
      <c r="O15" s="187">
        <v>10</v>
      </c>
      <c r="P15" s="187"/>
      <c r="Q15" s="187"/>
      <c r="R15" s="187">
        <v>9</v>
      </c>
      <c r="S15" s="187"/>
      <c r="T15" s="187"/>
      <c r="U15" s="23"/>
      <c r="V15" s="187">
        <v>10</v>
      </c>
      <c r="W15" s="187"/>
      <c r="X15" s="187"/>
      <c r="Y15" s="187">
        <v>9</v>
      </c>
      <c r="Z15" s="187"/>
      <c r="AA15" s="187"/>
    </row>
    <row r="16" spans="1:31" ht="21.75" customHeight="1" x14ac:dyDescent="0.2">
      <c r="A16" s="187"/>
      <c r="B16" s="187"/>
      <c r="C16" s="187"/>
      <c r="D16" s="187"/>
      <c r="E16" s="187"/>
      <c r="F16" s="187"/>
      <c r="G16" s="23"/>
      <c r="H16" s="188"/>
      <c r="I16" s="189"/>
      <c r="J16" s="190"/>
      <c r="K16" s="188"/>
      <c r="L16" s="189"/>
      <c r="M16" s="190"/>
      <c r="N16" s="23"/>
      <c r="O16" s="187"/>
      <c r="P16" s="187"/>
      <c r="Q16" s="187"/>
      <c r="R16" s="187"/>
      <c r="S16" s="187"/>
      <c r="T16" s="187"/>
      <c r="U16" s="23"/>
      <c r="V16" s="187"/>
      <c r="W16" s="187"/>
      <c r="X16" s="187"/>
      <c r="Y16" s="187"/>
      <c r="Z16" s="187"/>
      <c r="AA16" s="187"/>
    </row>
    <row r="17" spans="1:27" ht="21.75" customHeight="1" x14ac:dyDescent="0.2">
      <c r="A17" s="191" t="s">
        <v>144</v>
      </c>
      <c r="B17" s="191"/>
      <c r="C17" s="191"/>
      <c r="D17" s="191" t="s">
        <v>143</v>
      </c>
      <c r="E17" s="191"/>
      <c r="F17" s="191"/>
      <c r="G17" s="23"/>
      <c r="H17" s="192" t="s">
        <v>144</v>
      </c>
      <c r="I17" s="193"/>
      <c r="J17" s="194"/>
      <c r="K17" s="192" t="s">
        <v>143</v>
      </c>
      <c r="L17" s="193"/>
      <c r="M17" s="194"/>
      <c r="N17" s="23"/>
      <c r="O17" s="191" t="s">
        <v>144</v>
      </c>
      <c r="P17" s="191"/>
      <c r="Q17" s="191"/>
      <c r="R17" s="191" t="s">
        <v>143</v>
      </c>
      <c r="S17" s="191"/>
      <c r="T17" s="191"/>
      <c r="U17" s="23"/>
      <c r="V17" s="191" t="s">
        <v>144</v>
      </c>
      <c r="W17" s="191"/>
      <c r="X17" s="191"/>
      <c r="Y17" s="191" t="s">
        <v>143</v>
      </c>
      <c r="Z17" s="191"/>
      <c r="AA17" s="191"/>
    </row>
    <row r="18" spans="1:27" ht="21.75" customHeight="1" x14ac:dyDescent="0.2">
      <c r="A18" s="191"/>
      <c r="B18" s="191"/>
      <c r="C18" s="191"/>
      <c r="D18" s="191"/>
      <c r="E18" s="191"/>
      <c r="F18" s="191"/>
      <c r="G18" s="23"/>
      <c r="H18" s="195"/>
      <c r="I18" s="196"/>
      <c r="J18" s="197"/>
      <c r="K18" s="195"/>
      <c r="L18" s="196"/>
      <c r="M18" s="197"/>
      <c r="N18" s="23"/>
      <c r="O18" s="191"/>
      <c r="P18" s="191"/>
      <c r="Q18" s="191"/>
      <c r="R18" s="191"/>
      <c r="S18" s="191"/>
      <c r="T18" s="191"/>
      <c r="U18" s="23"/>
      <c r="V18" s="191"/>
      <c r="W18" s="191"/>
      <c r="X18" s="191"/>
      <c r="Y18" s="191"/>
      <c r="Z18" s="191"/>
      <c r="AA18" s="191"/>
    </row>
    <row r="19" spans="1:27" ht="21.75" customHeight="1" x14ac:dyDescent="0.2">
      <c r="A19" s="191"/>
      <c r="B19" s="191"/>
      <c r="C19" s="191"/>
      <c r="D19" s="191"/>
      <c r="E19" s="191"/>
      <c r="F19" s="191"/>
      <c r="G19" s="23"/>
      <c r="H19" s="198"/>
      <c r="I19" s="199"/>
      <c r="J19" s="200"/>
      <c r="K19" s="198"/>
      <c r="L19" s="199"/>
      <c r="M19" s="200"/>
      <c r="N19" s="23"/>
      <c r="O19" s="191"/>
      <c r="P19" s="191"/>
      <c r="Q19" s="191"/>
      <c r="R19" s="191"/>
      <c r="S19" s="191"/>
      <c r="T19" s="191"/>
      <c r="U19" s="23"/>
      <c r="V19" s="191"/>
      <c r="W19" s="191"/>
      <c r="X19" s="191"/>
      <c r="Y19" s="191"/>
      <c r="Z19" s="191"/>
      <c r="AA19" s="191"/>
    </row>
    <row r="20" spans="1:27" ht="21.75" customHeight="1" x14ac:dyDescent="0.2"/>
    <row r="21" spans="1:27" ht="21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 t="str">
        <f>Feuil1!D6</f>
        <v>2ème étape Challenge CHAIRMARTIN</v>
      </c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7"/>
    </row>
    <row r="22" spans="1:27" ht="21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</row>
    <row r="23" spans="1:2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</row>
  </sheetData>
  <mergeCells count="79">
    <mergeCell ref="B1:F1"/>
    <mergeCell ref="I1:M1"/>
    <mergeCell ref="P1:T1"/>
    <mergeCell ref="W1:AA1"/>
    <mergeCell ref="B2:F2"/>
    <mergeCell ref="I2:M2"/>
    <mergeCell ref="P2:T2"/>
    <mergeCell ref="W2:AA2"/>
    <mergeCell ref="V3:W3"/>
    <mergeCell ref="X3:AA3"/>
    <mergeCell ref="A4:B4"/>
    <mergeCell ref="H4:I4"/>
    <mergeCell ref="O4:P4"/>
    <mergeCell ref="V4:W4"/>
    <mergeCell ref="A3:B3"/>
    <mergeCell ref="C3:G3"/>
    <mergeCell ref="H3:I3"/>
    <mergeCell ref="J3:N3"/>
    <mergeCell ref="O3:P3"/>
    <mergeCell ref="Q3:U3"/>
    <mergeCell ref="A5:B5"/>
    <mergeCell ref="C5:D5"/>
    <mergeCell ref="E5:F5"/>
    <mergeCell ref="H5:I5"/>
    <mergeCell ref="J5:K5"/>
    <mergeCell ref="Q5:R5"/>
    <mergeCell ref="S5:T5"/>
    <mergeCell ref="V5:W5"/>
    <mergeCell ref="X5:Y5"/>
    <mergeCell ref="Z5:AA5"/>
    <mergeCell ref="E6:E7"/>
    <mergeCell ref="F6:F7"/>
    <mergeCell ref="H6:H7"/>
    <mergeCell ref="I6:K6"/>
    <mergeCell ref="O5:P5"/>
    <mergeCell ref="L5:M5"/>
    <mergeCell ref="V6:V7"/>
    <mergeCell ref="W6:Y6"/>
    <mergeCell ref="Z6:Z7"/>
    <mergeCell ref="AA6:AA7"/>
    <mergeCell ref="A14:E14"/>
    <mergeCell ref="H14:L14"/>
    <mergeCell ref="O14:S14"/>
    <mergeCell ref="V14:Z14"/>
    <mergeCell ref="L6:L7"/>
    <mergeCell ref="M6:M7"/>
    <mergeCell ref="O6:O7"/>
    <mergeCell ref="P6:R6"/>
    <mergeCell ref="S6:S7"/>
    <mergeCell ref="T6:T7"/>
    <mergeCell ref="A6:A7"/>
    <mergeCell ref="B6:D6"/>
    <mergeCell ref="V15:X15"/>
    <mergeCell ref="Y15:AA15"/>
    <mergeCell ref="A16:C16"/>
    <mergeCell ref="D16:F16"/>
    <mergeCell ref="H16:J16"/>
    <mergeCell ref="K16:M16"/>
    <mergeCell ref="O16:Q16"/>
    <mergeCell ref="R16:T16"/>
    <mergeCell ref="V16:X16"/>
    <mergeCell ref="Y16:AA16"/>
    <mergeCell ref="A15:C15"/>
    <mergeCell ref="D15:F15"/>
    <mergeCell ref="H15:J15"/>
    <mergeCell ref="K15:M15"/>
    <mergeCell ref="O15:Q15"/>
    <mergeCell ref="R15:T15"/>
    <mergeCell ref="V17:X19"/>
    <mergeCell ref="Y17:AA19"/>
    <mergeCell ref="A21:N22"/>
    <mergeCell ref="O21:AA22"/>
    <mergeCell ref="A23:AA23"/>
    <mergeCell ref="A17:C19"/>
    <mergeCell ref="D17:F19"/>
    <mergeCell ref="H17:J19"/>
    <mergeCell ref="K17:M19"/>
    <mergeCell ref="O17:Q19"/>
    <mergeCell ref="R17:T19"/>
  </mergeCells>
  <pageMargins left="0.25" right="0.25" top="0.75" bottom="0.75" header="0.3" footer="0.3"/>
  <pageSetup paperSize="9" orientation="landscape" r:id="rId1"/>
  <drawing r:id="rId2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06F65-69D9-44B0-8F8A-E52238E44CFD}">
  <sheetPr codeName="Feuil129"/>
  <dimension ref="A1:AE23"/>
  <sheetViews>
    <sheetView workbookViewId="0">
      <selection activeCell="A21" sqref="A21:AA23"/>
    </sheetView>
  </sheetViews>
  <sheetFormatPr baseColWidth="10" defaultRowHeight="12.75" x14ac:dyDescent="0.2"/>
  <cols>
    <col min="1" max="1" width="4.5703125" style="1" customWidth="1"/>
    <col min="2" max="6" width="5.85546875" style="1" customWidth="1"/>
    <col min="7" max="7" width="2.140625" style="1" customWidth="1"/>
    <col min="8" max="8" width="4.5703125" style="1" customWidth="1"/>
    <col min="9" max="13" width="5.85546875" style="1" customWidth="1"/>
    <col min="14" max="14" width="2.140625" style="1" customWidth="1"/>
    <col min="15" max="15" width="4.5703125" style="1" customWidth="1"/>
    <col min="16" max="20" width="5.85546875" style="1" customWidth="1"/>
    <col min="21" max="21" width="2.140625" style="1" customWidth="1"/>
    <col min="22" max="22" width="4.5703125" style="1" customWidth="1"/>
    <col min="23" max="27" width="5.85546875" style="1" customWidth="1"/>
    <col min="28" max="30" width="11.42578125" style="1"/>
    <col min="31" max="31" width="21.85546875" style="1" customWidth="1"/>
    <col min="32" max="16384" width="11.42578125" style="1"/>
  </cols>
  <sheetData>
    <row r="1" spans="1:31" ht="21.75" customHeight="1" x14ac:dyDescent="0.2">
      <c r="A1" s="101" t="s">
        <v>130</v>
      </c>
      <c r="B1" s="170" t="e">
        <f>VLOOKUP(C4,Liste!B:K,2,FALSE)</f>
        <v>#N/A</v>
      </c>
      <c r="C1" s="170"/>
      <c r="D1" s="170"/>
      <c r="E1" s="170"/>
      <c r="F1" s="170"/>
      <c r="G1" s="18"/>
      <c r="H1" s="101" t="s">
        <v>130</v>
      </c>
      <c r="I1" s="170" t="e">
        <f>VLOOKUP(J4,Liste!B:C,2,FALSE)</f>
        <v>#N/A</v>
      </c>
      <c r="J1" s="170"/>
      <c r="K1" s="170"/>
      <c r="L1" s="170"/>
      <c r="M1" s="170"/>
      <c r="N1" s="19"/>
      <c r="O1" s="101" t="s">
        <v>130</v>
      </c>
      <c r="P1" s="170" t="e">
        <f>VLOOKUP(Q4,Liste!B:C,2,FALSE)</f>
        <v>#N/A</v>
      </c>
      <c r="Q1" s="170"/>
      <c r="R1" s="170"/>
      <c r="S1" s="170"/>
      <c r="T1" s="170"/>
      <c r="U1" s="19"/>
      <c r="V1" s="101" t="s">
        <v>130</v>
      </c>
      <c r="W1" s="170" t="e">
        <f>VLOOKUP(X4,Liste!B:C,2,FALSE)</f>
        <v>#N/A</v>
      </c>
      <c r="X1" s="170"/>
      <c r="Y1" s="170"/>
      <c r="Z1" s="170"/>
      <c r="AA1" s="170"/>
    </row>
    <row r="2" spans="1:31" ht="21.75" customHeight="1" x14ac:dyDescent="0.2">
      <c r="A2" s="101" t="s">
        <v>30</v>
      </c>
      <c r="B2" s="170" t="e">
        <f>VLOOKUP(C4,Liste!B:D,3,FALSE)</f>
        <v>#N/A</v>
      </c>
      <c r="C2" s="170"/>
      <c r="D2" s="170"/>
      <c r="E2" s="170"/>
      <c r="F2" s="170"/>
      <c r="G2" s="18"/>
      <c r="H2" s="101" t="s">
        <v>30</v>
      </c>
      <c r="I2" s="170" t="e">
        <f>VLOOKUP(J4,Liste!B:D,3,FALSE)</f>
        <v>#N/A</v>
      </c>
      <c r="J2" s="170"/>
      <c r="K2" s="170"/>
      <c r="L2" s="170"/>
      <c r="M2" s="170"/>
      <c r="N2" s="19"/>
      <c r="O2" s="101" t="s">
        <v>30</v>
      </c>
      <c r="P2" s="170" t="e">
        <f>VLOOKUP(Q4,Liste!B:D,3,FALSE)</f>
        <v>#N/A</v>
      </c>
      <c r="Q2" s="170"/>
      <c r="R2" s="170"/>
      <c r="S2" s="170"/>
      <c r="T2" s="170"/>
      <c r="U2" s="19"/>
      <c r="V2" s="101" t="s">
        <v>30</v>
      </c>
      <c r="W2" s="170" t="e">
        <f>VLOOKUP(X4,Liste!B:D,3,FALSE)</f>
        <v>#N/A</v>
      </c>
      <c r="X2" s="170"/>
      <c r="Y2" s="170"/>
      <c r="Z2" s="170"/>
      <c r="AA2" s="170"/>
    </row>
    <row r="3" spans="1:31" ht="21.75" customHeight="1" x14ac:dyDescent="0.2">
      <c r="A3" s="171" t="s">
        <v>131</v>
      </c>
      <c r="B3" s="171"/>
      <c r="C3" s="170" t="e">
        <f>VLOOKUP(C4,Liste!B:K,5,FALSE)</f>
        <v>#N/A</v>
      </c>
      <c r="D3" s="170"/>
      <c r="E3" s="170"/>
      <c r="F3" s="170"/>
      <c r="G3" s="170"/>
      <c r="H3" s="171" t="s">
        <v>131</v>
      </c>
      <c r="I3" s="171"/>
      <c r="J3" s="170" t="e">
        <f>VLOOKUP(J4,Liste!B:K,5,FALSE)</f>
        <v>#N/A</v>
      </c>
      <c r="K3" s="170"/>
      <c r="L3" s="170"/>
      <c r="M3" s="170"/>
      <c r="N3" s="170"/>
      <c r="O3" s="171" t="s">
        <v>131</v>
      </c>
      <c r="P3" s="171"/>
      <c r="Q3" s="170" t="e">
        <f>VLOOKUP(Q4,Liste!B:F,5,FALSE)</f>
        <v>#N/A</v>
      </c>
      <c r="R3" s="170"/>
      <c r="S3" s="170"/>
      <c r="T3" s="170"/>
      <c r="U3" s="170"/>
      <c r="V3" s="171" t="s">
        <v>131</v>
      </c>
      <c r="W3" s="171"/>
      <c r="X3" s="170" t="e">
        <f>VLOOKUP(X4,Liste!B:F,5,FALSE)</f>
        <v>#N/A</v>
      </c>
      <c r="Y3" s="170"/>
      <c r="Z3" s="170"/>
      <c r="AA3" s="170"/>
      <c r="AB3" s="20"/>
    </row>
    <row r="4" spans="1:31" ht="21.75" customHeight="1" x14ac:dyDescent="0.2">
      <c r="A4" s="171" t="s">
        <v>132</v>
      </c>
      <c r="B4" s="171"/>
      <c r="C4" s="21" t="str">
        <f>Feuil1!N11</f>
        <v>13A</v>
      </c>
      <c r="D4" s="18"/>
      <c r="E4" s="18"/>
      <c r="F4" s="18"/>
      <c r="G4" s="18"/>
      <c r="H4" s="171" t="s">
        <v>132</v>
      </c>
      <c r="I4" s="171"/>
      <c r="J4" s="21" t="str">
        <f>Feuil1!N12</f>
        <v>13B</v>
      </c>
      <c r="K4" s="18"/>
      <c r="L4" s="18"/>
      <c r="M4" s="18"/>
      <c r="N4" s="18"/>
      <c r="O4" s="171" t="s">
        <v>132</v>
      </c>
      <c r="P4" s="171"/>
      <c r="Q4" s="21" t="str">
        <f>Feuil1!N13</f>
        <v>13C</v>
      </c>
      <c r="R4" s="18"/>
      <c r="S4" s="18"/>
      <c r="T4" s="18"/>
      <c r="U4" s="18"/>
      <c r="V4" s="171" t="s">
        <v>132</v>
      </c>
      <c r="W4" s="171"/>
      <c r="X4" s="21" t="str">
        <f>Feuil1!N14</f>
        <v>13D</v>
      </c>
      <c r="Y4" s="18"/>
      <c r="Z4" s="18"/>
      <c r="AA4" s="18"/>
      <c r="AE4" s="22"/>
    </row>
    <row r="5" spans="1:31" ht="21.75" customHeight="1" x14ac:dyDescent="0.2">
      <c r="A5" s="172" t="str">
        <f>Feuil1!D4</f>
        <v>2ème Tir</v>
      </c>
      <c r="B5" s="172"/>
      <c r="C5" s="163" t="s">
        <v>175</v>
      </c>
      <c r="D5" s="163"/>
      <c r="E5" s="173" t="e">
        <f>VLOOKUP(C4,Liste!B:K,4,FALSE)</f>
        <v>#N/A</v>
      </c>
      <c r="F5" s="173"/>
      <c r="G5" s="23"/>
      <c r="H5" s="172" t="str">
        <f>Feuil1!D4</f>
        <v>2ème Tir</v>
      </c>
      <c r="I5" s="172"/>
      <c r="J5" s="163" t="s">
        <v>175</v>
      </c>
      <c r="K5" s="163"/>
      <c r="L5" s="173" t="e">
        <f>VLOOKUP(J4,Liste!B:K,4,FALSE)</f>
        <v>#N/A</v>
      </c>
      <c r="M5" s="173"/>
      <c r="N5" s="23"/>
      <c r="O5" s="172" t="str">
        <f>Feuil1!D4</f>
        <v>2ème Tir</v>
      </c>
      <c r="P5" s="172"/>
      <c r="Q5" s="163" t="s">
        <v>175</v>
      </c>
      <c r="R5" s="163"/>
      <c r="S5" s="173" t="e">
        <f>VLOOKUP(Q4,Liste!B:E,4,FALSE)</f>
        <v>#N/A</v>
      </c>
      <c r="T5" s="173"/>
      <c r="U5" s="23"/>
      <c r="V5" s="172" t="str">
        <f>Feuil1!D4</f>
        <v>2ème Tir</v>
      </c>
      <c r="W5" s="172"/>
      <c r="X5" s="163" t="s">
        <v>175</v>
      </c>
      <c r="Y5" s="163"/>
      <c r="Z5" s="173" t="e">
        <f>VLOOKUP(X4,Liste!B:E,4,FALSE)</f>
        <v>#N/A</v>
      </c>
      <c r="AA5" s="173"/>
    </row>
    <row r="6" spans="1:31" ht="21.75" customHeight="1" x14ac:dyDescent="0.2">
      <c r="A6" s="180" t="s">
        <v>176</v>
      </c>
      <c r="B6" s="174" t="s">
        <v>177</v>
      </c>
      <c r="C6" s="174"/>
      <c r="D6" s="174"/>
      <c r="E6" s="174" t="s">
        <v>138</v>
      </c>
      <c r="F6" s="174" t="s">
        <v>139</v>
      </c>
      <c r="G6" s="18"/>
      <c r="H6" s="175" t="str">
        <f>A6</f>
        <v>N°</v>
      </c>
      <c r="I6" s="177" t="str">
        <f>B6</f>
        <v>Points par flèches</v>
      </c>
      <c r="J6" s="178"/>
      <c r="K6" s="179"/>
      <c r="L6" s="185" t="s">
        <v>138</v>
      </c>
      <c r="M6" s="185" t="s">
        <v>139</v>
      </c>
      <c r="N6" s="18"/>
      <c r="O6" s="180" t="s">
        <v>176</v>
      </c>
      <c r="P6" s="174" t="s">
        <v>177</v>
      </c>
      <c r="Q6" s="174"/>
      <c r="R6" s="174"/>
      <c r="S6" s="174" t="s">
        <v>138</v>
      </c>
      <c r="T6" s="174" t="s">
        <v>139</v>
      </c>
      <c r="U6" s="18"/>
      <c r="V6" s="180" t="str">
        <f>O6</f>
        <v>N°</v>
      </c>
      <c r="W6" s="174" t="str">
        <f>P6</f>
        <v>Points par flèches</v>
      </c>
      <c r="X6" s="174"/>
      <c r="Y6" s="174"/>
      <c r="Z6" s="174" t="s">
        <v>138</v>
      </c>
      <c r="AA6" s="174" t="s">
        <v>139</v>
      </c>
    </row>
    <row r="7" spans="1:31" ht="21.75" customHeight="1" x14ac:dyDescent="0.2">
      <c r="A7" s="180"/>
      <c r="B7" s="102">
        <v>1</v>
      </c>
      <c r="C7" s="102">
        <v>2</v>
      </c>
      <c r="D7" s="102">
        <v>3</v>
      </c>
      <c r="E7" s="174"/>
      <c r="F7" s="174"/>
      <c r="G7" s="18"/>
      <c r="H7" s="176"/>
      <c r="I7" s="102">
        <v>1</v>
      </c>
      <c r="J7" s="102">
        <v>2</v>
      </c>
      <c r="K7" s="102">
        <v>3</v>
      </c>
      <c r="L7" s="186"/>
      <c r="M7" s="186"/>
      <c r="N7" s="18"/>
      <c r="O7" s="180"/>
      <c r="P7" s="102">
        <v>1</v>
      </c>
      <c r="Q7" s="102">
        <v>2</v>
      </c>
      <c r="R7" s="102">
        <v>3</v>
      </c>
      <c r="S7" s="174"/>
      <c r="T7" s="174"/>
      <c r="U7" s="18"/>
      <c r="V7" s="180"/>
      <c r="W7" s="102">
        <v>1</v>
      </c>
      <c r="X7" s="102">
        <v>2</v>
      </c>
      <c r="Y7" s="102">
        <v>3</v>
      </c>
      <c r="Z7" s="174"/>
      <c r="AA7" s="174"/>
    </row>
    <row r="8" spans="1:31" ht="21.75" customHeight="1" x14ac:dyDescent="0.2">
      <c r="A8" s="25">
        <v>1</v>
      </c>
      <c r="B8" s="25"/>
      <c r="C8" s="25"/>
      <c r="D8" s="25"/>
      <c r="E8" s="25"/>
      <c r="F8" s="25"/>
      <c r="G8" s="18"/>
      <c r="H8" s="25">
        <v>1</v>
      </c>
      <c r="I8" s="25"/>
      <c r="J8" s="25"/>
      <c r="K8" s="25"/>
      <c r="L8" s="25"/>
      <c r="M8" s="25"/>
      <c r="N8" s="18"/>
      <c r="O8" s="25">
        <v>1</v>
      </c>
      <c r="P8" s="25"/>
      <c r="Q8" s="25"/>
      <c r="R8" s="25"/>
      <c r="S8" s="25"/>
      <c r="T8" s="25"/>
      <c r="U8" s="18"/>
      <c r="V8" s="25">
        <v>1</v>
      </c>
      <c r="W8" s="25"/>
      <c r="X8" s="25"/>
      <c r="Y8" s="25"/>
      <c r="Z8" s="25"/>
      <c r="AA8" s="25"/>
    </row>
    <row r="9" spans="1:31" ht="21.75" customHeight="1" x14ac:dyDescent="0.3">
      <c r="A9" s="25">
        <v>2</v>
      </c>
      <c r="B9" s="25"/>
      <c r="C9" s="25"/>
      <c r="D9" s="25"/>
      <c r="E9" s="25"/>
      <c r="F9" s="25"/>
      <c r="G9" s="18"/>
      <c r="H9" s="25">
        <v>2</v>
      </c>
      <c r="I9" s="25"/>
      <c r="J9" s="25"/>
      <c r="K9" s="25"/>
      <c r="L9" s="25"/>
      <c r="M9" s="25"/>
      <c r="N9" s="18"/>
      <c r="O9" s="25">
        <v>2</v>
      </c>
      <c r="P9" s="25"/>
      <c r="Q9" s="25"/>
      <c r="R9" s="25"/>
      <c r="S9" s="25"/>
      <c r="T9" s="25"/>
      <c r="U9" s="18"/>
      <c r="V9" s="25">
        <v>2</v>
      </c>
      <c r="W9" s="25"/>
      <c r="X9" s="25"/>
      <c r="Y9" s="25"/>
      <c r="Z9" s="25"/>
      <c r="AA9" s="25"/>
      <c r="AE9" s="9"/>
    </row>
    <row r="10" spans="1:31" ht="21.75" customHeight="1" x14ac:dyDescent="0.2">
      <c r="A10" s="25">
        <v>3</v>
      </c>
      <c r="B10" s="25"/>
      <c r="C10" s="25"/>
      <c r="D10" s="25"/>
      <c r="E10" s="25"/>
      <c r="F10" s="25"/>
      <c r="G10" s="18"/>
      <c r="H10" s="25">
        <v>3</v>
      </c>
      <c r="I10" s="25"/>
      <c r="J10" s="25"/>
      <c r="K10" s="25"/>
      <c r="L10" s="25"/>
      <c r="M10" s="25"/>
      <c r="N10" s="18"/>
      <c r="O10" s="25">
        <v>3</v>
      </c>
      <c r="P10" s="25"/>
      <c r="Q10" s="25"/>
      <c r="R10" s="25"/>
      <c r="S10" s="25"/>
      <c r="T10" s="25"/>
      <c r="U10" s="18"/>
      <c r="V10" s="25">
        <v>3</v>
      </c>
      <c r="W10" s="25"/>
      <c r="X10" s="25"/>
      <c r="Y10" s="25"/>
      <c r="Z10" s="25"/>
      <c r="AA10" s="25"/>
    </row>
    <row r="11" spans="1:31" ht="21.75" customHeight="1" x14ac:dyDescent="0.2">
      <c r="A11" s="25">
        <v>4</v>
      </c>
      <c r="B11" s="25"/>
      <c r="C11" s="25"/>
      <c r="D11" s="25"/>
      <c r="E11" s="25"/>
      <c r="F11" s="25"/>
      <c r="G11" s="18"/>
      <c r="H11" s="25">
        <v>4</v>
      </c>
      <c r="I11" s="25"/>
      <c r="J11" s="25"/>
      <c r="K11" s="25"/>
      <c r="L11" s="25"/>
      <c r="M11" s="25"/>
      <c r="N11" s="18"/>
      <c r="O11" s="25">
        <v>4</v>
      </c>
      <c r="P11" s="25"/>
      <c r="Q11" s="25"/>
      <c r="R11" s="25"/>
      <c r="S11" s="25"/>
      <c r="T11" s="25"/>
      <c r="U11" s="18"/>
      <c r="V11" s="25">
        <v>4</v>
      </c>
      <c r="W11" s="25"/>
      <c r="X11" s="25"/>
      <c r="Y11" s="25"/>
      <c r="Z11" s="25"/>
      <c r="AA11" s="25"/>
    </row>
    <row r="12" spans="1:31" ht="21.75" customHeight="1" x14ac:dyDescent="0.2">
      <c r="A12" s="25">
        <v>5</v>
      </c>
      <c r="B12" s="25"/>
      <c r="C12" s="25"/>
      <c r="D12" s="25"/>
      <c r="E12" s="25"/>
      <c r="F12" s="25"/>
      <c r="G12" s="18"/>
      <c r="H12" s="25">
        <v>5</v>
      </c>
      <c r="I12" s="25"/>
      <c r="J12" s="25"/>
      <c r="K12" s="25"/>
      <c r="L12" s="25"/>
      <c r="M12" s="25"/>
      <c r="N12" s="18"/>
      <c r="O12" s="25">
        <v>5</v>
      </c>
      <c r="P12" s="25"/>
      <c r="Q12" s="25"/>
      <c r="R12" s="25"/>
      <c r="S12" s="25"/>
      <c r="T12" s="25"/>
      <c r="U12" s="18"/>
      <c r="V12" s="25">
        <v>5</v>
      </c>
      <c r="W12" s="25"/>
      <c r="X12" s="25"/>
      <c r="Y12" s="25"/>
      <c r="Z12" s="25"/>
      <c r="AA12" s="25"/>
    </row>
    <row r="13" spans="1:31" ht="21.75" customHeight="1" x14ac:dyDescent="0.2">
      <c r="A13" s="25">
        <v>6</v>
      </c>
      <c r="B13" s="25"/>
      <c r="C13" s="25"/>
      <c r="D13" s="25"/>
      <c r="E13" s="25"/>
      <c r="F13" s="25"/>
      <c r="G13" s="18"/>
      <c r="H13" s="25">
        <v>6</v>
      </c>
      <c r="I13" s="25"/>
      <c r="J13" s="25"/>
      <c r="K13" s="25"/>
      <c r="L13" s="25"/>
      <c r="M13" s="25"/>
      <c r="N13" s="18"/>
      <c r="O13" s="25">
        <v>6</v>
      </c>
      <c r="P13" s="25"/>
      <c r="Q13" s="25"/>
      <c r="R13" s="25"/>
      <c r="S13" s="25"/>
      <c r="T13" s="25"/>
      <c r="U13" s="18"/>
      <c r="V13" s="25">
        <v>6</v>
      </c>
      <c r="W13" s="25"/>
      <c r="X13" s="25"/>
      <c r="Y13" s="25"/>
      <c r="Z13" s="25"/>
      <c r="AA13" s="25"/>
    </row>
    <row r="14" spans="1:31" ht="21.75" customHeight="1" x14ac:dyDescent="0.2">
      <c r="A14" s="181" t="s">
        <v>178</v>
      </c>
      <c r="B14" s="181"/>
      <c r="C14" s="181"/>
      <c r="D14" s="181"/>
      <c r="E14" s="181"/>
      <c r="F14" s="26"/>
      <c r="G14" s="23"/>
      <c r="H14" s="182" t="s">
        <v>178</v>
      </c>
      <c r="I14" s="183"/>
      <c r="J14" s="183"/>
      <c r="K14" s="183"/>
      <c r="L14" s="184"/>
      <c r="M14" s="26"/>
      <c r="N14" s="23"/>
      <c r="O14" s="181" t="s">
        <v>178</v>
      </c>
      <c r="P14" s="181"/>
      <c r="Q14" s="181"/>
      <c r="R14" s="181"/>
      <c r="S14" s="181"/>
      <c r="T14" s="26"/>
      <c r="U14" s="23"/>
      <c r="V14" s="181" t="s">
        <v>178</v>
      </c>
      <c r="W14" s="181"/>
      <c r="X14" s="181"/>
      <c r="Y14" s="181"/>
      <c r="Z14" s="181"/>
      <c r="AA14" s="26"/>
    </row>
    <row r="15" spans="1:31" ht="21.75" customHeight="1" x14ac:dyDescent="0.2">
      <c r="A15" s="187">
        <v>10</v>
      </c>
      <c r="B15" s="187"/>
      <c r="C15" s="187"/>
      <c r="D15" s="187">
        <v>9</v>
      </c>
      <c r="E15" s="187"/>
      <c r="F15" s="187"/>
      <c r="G15" s="23"/>
      <c r="H15" s="188">
        <v>10</v>
      </c>
      <c r="I15" s="189"/>
      <c r="J15" s="190"/>
      <c r="K15" s="188">
        <v>9</v>
      </c>
      <c r="L15" s="189"/>
      <c r="M15" s="190"/>
      <c r="N15" s="23"/>
      <c r="O15" s="187">
        <v>10</v>
      </c>
      <c r="P15" s="187"/>
      <c r="Q15" s="187"/>
      <c r="R15" s="187">
        <v>9</v>
      </c>
      <c r="S15" s="187"/>
      <c r="T15" s="187"/>
      <c r="U15" s="23"/>
      <c r="V15" s="187">
        <v>10</v>
      </c>
      <c r="W15" s="187"/>
      <c r="X15" s="187"/>
      <c r="Y15" s="187">
        <v>9</v>
      </c>
      <c r="Z15" s="187"/>
      <c r="AA15" s="187"/>
    </row>
    <row r="16" spans="1:31" ht="21.75" customHeight="1" x14ac:dyDescent="0.2">
      <c r="A16" s="187"/>
      <c r="B16" s="187"/>
      <c r="C16" s="187"/>
      <c r="D16" s="187"/>
      <c r="E16" s="187"/>
      <c r="F16" s="187"/>
      <c r="G16" s="23"/>
      <c r="H16" s="188"/>
      <c r="I16" s="189"/>
      <c r="J16" s="190"/>
      <c r="K16" s="188"/>
      <c r="L16" s="189"/>
      <c r="M16" s="190"/>
      <c r="N16" s="23"/>
      <c r="O16" s="187"/>
      <c r="P16" s="187"/>
      <c r="Q16" s="187"/>
      <c r="R16" s="187"/>
      <c r="S16" s="187"/>
      <c r="T16" s="187"/>
      <c r="U16" s="23"/>
      <c r="V16" s="187"/>
      <c r="W16" s="187"/>
      <c r="X16" s="187"/>
      <c r="Y16" s="187"/>
      <c r="Z16" s="187"/>
      <c r="AA16" s="187"/>
    </row>
    <row r="17" spans="1:27" ht="21.75" customHeight="1" x14ac:dyDescent="0.2">
      <c r="A17" s="191" t="s">
        <v>144</v>
      </c>
      <c r="B17" s="191"/>
      <c r="C17" s="191"/>
      <c r="D17" s="191" t="s">
        <v>143</v>
      </c>
      <c r="E17" s="191"/>
      <c r="F17" s="191"/>
      <c r="G17" s="23"/>
      <c r="H17" s="192" t="s">
        <v>144</v>
      </c>
      <c r="I17" s="193"/>
      <c r="J17" s="194"/>
      <c r="K17" s="192" t="s">
        <v>143</v>
      </c>
      <c r="L17" s="193"/>
      <c r="M17" s="194"/>
      <c r="N17" s="23"/>
      <c r="O17" s="191" t="s">
        <v>144</v>
      </c>
      <c r="P17" s="191"/>
      <c r="Q17" s="191"/>
      <c r="R17" s="191" t="s">
        <v>143</v>
      </c>
      <c r="S17" s="191"/>
      <c r="T17" s="191"/>
      <c r="U17" s="23"/>
      <c r="V17" s="191" t="s">
        <v>144</v>
      </c>
      <c r="W17" s="191"/>
      <c r="X17" s="191"/>
      <c r="Y17" s="191" t="s">
        <v>143</v>
      </c>
      <c r="Z17" s="191"/>
      <c r="AA17" s="191"/>
    </row>
    <row r="18" spans="1:27" ht="21.75" customHeight="1" x14ac:dyDescent="0.2">
      <c r="A18" s="191"/>
      <c r="B18" s="191"/>
      <c r="C18" s="191"/>
      <c r="D18" s="191"/>
      <c r="E18" s="191"/>
      <c r="F18" s="191"/>
      <c r="G18" s="23"/>
      <c r="H18" s="195"/>
      <c r="I18" s="196"/>
      <c r="J18" s="197"/>
      <c r="K18" s="195"/>
      <c r="L18" s="196"/>
      <c r="M18" s="197"/>
      <c r="N18" s="23"/>
      <c r="O18" s="191"/>
      <c r="P18" s="191"/>
      <c r="Q18" s="191"/>
      <c r="R18" s="191"/>
      <c r="S18" s="191"/>
      <c r="T18" s="191"/>
      <c r="U18" s="23"/>
      <c r="V18" s="191"/>
      <c r="W18" s="191"/>
      <c r="X18" s="191"/>
      <c r="Y18" s="191"/>
      <c r="Z18" s="191"/>
      <c r="AA18" s="191"/>
    </row>
    <row r="19" spans="1:27" ht="21.75" customHeight="1" x14ac:dyDescent="0.2">
      <c r="A19" s="191"/>
      <c r="B19" s="191"/>
      <c r="C19" s="191"/>
      <c r="D19" s="191"/>
      <c r="E19" s="191"/>
      <c r="F19" s="191"/>
      <c r="G19" s="23"/>
      <c r="H19" s="198"/>
      <c r="I19" s="199"/>
      <c r="J19" s="200"/>
      <c r="K19" s="198"/>
      <c r="L19" s="199"/>
      <c r="M19" s="200"/>
      <c r="N19" s="23"/>
      <c r="O19" s="191"/>
      <c r="P19" s="191"/>
      <c r="Q19" s="191"/>
      <c r="R19" s="191"/>
      <c r="S19" s="191"/>
      <c r="T19" s="191"/>
      <c r="U19" s="23"/>
      <c r="V19" s="191"/>
      <c r="W19" s="191"/>
      <c r="X19" s="191"/>
      <c r="Y19" s="191"/>
      <c r="Z19" s="191"/>
      <c r="AA19" s="191"/>
    </row>
    <row r="20" spans="1:27" ht="21.75" customHeight="1" x14ac:dyDescent="0.2"/>
    <row r="21" spans="1:27" ht="21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 t="str">
        <f>Feuil1!D6</f>
        <v>2ème étape Challenge CHAIRMARTIN</v>
      </c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7"/>
    </row>
    <row r="22" spans="1:27" ht="21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</row>
    <row r="23" spans="1:2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</row>
  </sheetData>
  <mergeCells count="79">
    <mergeCell ref="B1:F1"/>
    <mergeCell ref="I1:M1"/>
    <mergeCell ref="P1:T1"/>
    <mergeCell ref="W1:AA1"/>
    <mergeCell ref="B2:F2"/>
    <mergeCell ref="I2:M2"/>
    <mergeCell ref="P2:T2"/>
    <mergeCell ref="W2:AA2"/>
    <mergeCell ref="V3:W3"/>
    <mergeCell ref="X3:AA3"/>
    <mergeCell ref="A4:B4"/>
    <mergeCell ref="H4:I4"/>
    <mergeCell ref="O4:P4"/>
    <mergeCell ref="V4:W4"/>
    <mergeCell ref="A3:B3"/>
    <mergeCell ref="C3:G3"/>
    <mergeCell ref="H3:I3"/>
    <mergeCell ref="J3:N3"/>
    <mergeCell ref="O3:P3"/>
    <mergeCell ref="Q3:U3"/>
    <mergeCell ref="A5:B5"/>
    <mergeCell ref="C5:D5"/>
    <mergeCell ref="E5:F5"/>
    <mergeCell ref="H5:I5"/>
    <mergeCell ref="J5:K5"/>
    <mergeCell ref="Q5:R5"/>
    <mergeCell ref="S5:T5"/>
    <mergeCell ref="V5:W5"/>
    <mergeCell ref="X5:Y5"/>
    <mergeCell ref="Z5:AA5"/>
    <mergeCell ref="E6:E7"/>
    <mergeCell ref="F6:F7"/>
    <mergeCell ref="H6:H7"/>
    <mergeCell ref="I6:K6"/>
    <mergeCell ref="O5:P5"/>
    <mergeCell ref="L5:M5"/>
    <mergeCell ref="V6:V7"/>
    <mergeCell ref="W6:Y6"/>
    <mergeCell ref="Z6:Z7"/>
    <mergeCell ref="AA6:AA7"/>
    <mergeCell ref="A14:E14"/>
    <mergeCell ref="H14:L14"/>
    <mergeCell ref="O14:S14"/>
    <mergeCell ref="V14:Z14"/>
    <mergeCell ref="L6:L7"/>
    <mergeCell ref="M6:M7"/>
    <mergeCell ref="O6:O7"/>
    <mergeCell ref="P6:R6"/>
    <mergeCell ref="S6:S7"/>
    <mergeCell ref="T6:T7"/>
    <mergeCell ref="A6:A7"/>
    <mergeCell ref="B6:D6"/>
    <mergeCell ref="V15:X15"/>
    <mergeCell ref="Y15:AA15"/>
    <mergeCell ref="A16:C16"/>
    <mergeCell ref="D16:F16"/>
    <mergeCell ref="H16:J16"/>
    <mergeCell ref="K16:M16"/>
    <mergeCell ref="O16:Q16"/>
    <mergeCell ref="R16:T16"/>
    <mergeCell ref="V16:X16"/>
    <mergeCell ref="Y16:AA16"/>
    <mergeCell ref="A15:C15"/>
    <mergeCell ref="D15:F15"/>
    <mergeCell ref="H15:J15"/>
    <mergeCell ref="K15:M15"/>
    <mergeCell ref="O15:Q15"/>
    <mergeCell ref="R15:T15"/>
    <mergeCell ref="V17:X19"/>
    <mergeCell ref="Y17:AA19"/>
    <mergeCell ref="A21:N22"/>
    <mergeCell ref="O21:AA22"/>
    <mergeCell ref="A23:AA23"/>
    <mergeCell ref="A17:C19"/>
    <mergeCell ref="D17:F19"/>
    <mergeCell ref="H17:J19"/>
    <mergeCell ref="K17:M19"/>
    <mergeCell ref="O17:Q19"/>
    <mergeCell ref="R17:T19"/>
  </mergeCells>
  <pageMargins left="0.25" right="0.25" top="0.75" bottom="0.75" header="0.3" footer="0.3"/>
  <pageSetup paperSize="9" orientation="landscape" r:id="rId1"/>
  <drawing r:id="rId2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A6A83-9FE6-4DEB-9F18-66098C52658D}">
  <sheetPr codeName="Feuil130"/>
  <dimension ref="A1:AE23"/>
  <sheetViews>
    <sheetView workbookViewId="0">
      <selection activeCell="A21" sqref="A21:AA23"/>
    </sheetView>
  </sheetViews>
  <sheetFormatPr baseColWidth="10" defaultRowHeight="12.75" x14ac:dyDescent="0.2"/>
  <cols>
    <col min="1" max="1" width="4.5703125" style="1" customWidth="1"/>
    <col min="2" max="6" width="5.85546875" style="1" customWidth="1"/>
    <col min="7" max="7" width="2.140625" style="1" customWidth="1"/>
    <col min="8" max="8" width="4.5703125" style="1" customWidth="1"/>
    <col min="9" max="13" width="5.85546875" style="1" customWidth="1"/>
    <col min="14" max="14" width="2.140625" style="1" customWidth="1"/>
    <col min="15" max="15" width="4.5703125" style="1" customWidth="1"/>
    <col min="16" max="20" width="5.85546875" style="1" customWidth="1"/>
    <col min="21" max="21" width="2.140625" style="1" customWidth="1"/>
    <col min="22" max="22" width="4.5703125" style="1" customWidth="1"/>
    <col min="23" max="27" width="5.85546875" style="1" customWidth="1"/>
    <col min="28" max="30" width="11.42578125" style="1"/>
    <col min="31" max="31" width="21.85546875" style="1" customWidth="1"/>
    <col min="32" max="16384" width="11.42578125" style="1"/>
  </cols>
  <sheetData>
    <row r="1" spans="1:31" ht="21.75" customHeight="1" x14ac:dyDescent="0.2">
      <c r="A1" s="101" t="s">
        <v>130</v>
      </c>
      <c r="B1" s="170" t="e">
        <f>VLOOKUP(C4,Liste!B:K,2,FALSE)</f>
        <v>#N/A</v>
      </c>
      <c r="C1" s="170"/>
      <c r="D1" s="170"/>
      <c r="E1" s="170"/>
      <c r="F1" s="170"/>
      <c r="G1" s="18"/>
      <c r="H1" s="101" t="s">
        <v>130</v>
      </c>
      <c r="I1" s="170" t="e">
        <f>VLOOKUP(J4,Liste!B:C,2,FALSE)</f>
        <v>#N/A</v>
      </c>
      <c r="J1" s="170"/>
      <c r="K1" s="170"/>
      <c r="L1" s="170"/>
      <c r="M1" s="170"/>
      <c r="N1" s="19"/>
      <c r="O1" s="101" t="s">
        <v>130</v>
      </c>
      <c r="P1" s="170" t="e">
        <f>VLOOKUP(Q4,Liste!B:C,2,FALSE)</f>
        <v>#N/A</v>
      </c>
      <c r="Q1" s="170"/>
      <c r="R1" s="170"/>
      <c r="S1" s="170"/>
      <c r="T1" s="170"/>
      <c r="U1" s="19"/>
      <c r="V1" s="101" t="s">
        <v>130</v>
      </c>
      <c r="W1" s="170" t="e">
        <f>VLOOKUP(X4,Liste!B:C,2,FALSE)</f>
        <v>#N/A</v>
      </c>
      <c r="X1" s="170"/>
      <c r="Y1" s="170"/>
      <c r="Z1" s="170"/>
      <c r="AA1" s="170"/>
    </row>
    <row r="2" spans="1:31" ht="21.75" customHeight="1" x14ac:dyDescent="0.2">
      <c r="A2" s="101" t="s">
        <v>30</v>
      </c>
      <c r="B2" s="170" t="e">
        <f>VLOOKUP(C4,Liste!B:D,3,FALSE)</f>
        <v>#N/A</v>
      </c>
      <c r="C2" s="170"/>
      <c r="D2" s="170"/>
      <c r="E2" s="170"/>
      <c r="F2" s="170"/>
      <c r="G2" s="18"/>
      <c r="H2" s="101" t="s">
        <v>30</v>
      </c>
      <c r="I2" s="170" t="e">
        <f>VLOOKUP(J4,Liste!B:D,3,FALSE)</f>
        <v>#N/A</v>
      </c>
      <c r="J2" s="170"/>
      <c r="K2" s="170"/>
      <c r="L2" s="170"/>
      <c r="M2" s="170"/>
      <c r="N2" s="19"/>
      <c r="O2" s="101" t="s">
        <v>30</v>
      </c>
      <c r="P2" s="170" t="e">
        <f>VLOOKUP(Q4,Liste!B:D,3,FALSE)</f>
        <v>#N/A</v>
      </c>
      <c r="Q2" s="170"/>
      <c r="R2" s="170"/>
      <c r="S2" s="170"/>
      <c r="T2" s="170"/>
      <c r="U2" s="19"/>
      <c r="V2" s="101" t="s">
        <v>30</v>
      </c>
      <c r="W2" s="170" t="e">
        <f>VLOOKUP(X4,Liste!B:D,3,FALSE)</f>
        <v>#N/A</v>
      </c>
      <c r="X2" s="170"/>
      <c r="Y2" s="170"/>
      <c r="Z2" s="170"/>
      <c r="AA2" s="170"/>
    </row>
    <row r="3" spans="1:31" ht="21.75" customHeight="1" x14ac:dyDescent="0.2">
      <c r="A3" s="171" t="s">
        <v>131</v>
      </c>
      <c r="B3" s="171"/>
      <c r="C3" s="170" t="e">
        <f>VLOOKUP(C4,Liste!B:K,5,FALSE)</f>
        <v>#N/A</v>
      </c>
      <c r="D3" s="170"/>
      <c r="E3" s="170"/>
      <c r="F3" s="170"/>
      <c r="G3" s="170"/>
      <c r="H3" s="171" t="s">
        <v>131</v>
      </c>
      <c r="I3" s="171"/>
      <c r="J3" s="170" t="e">
        <f>VLOOKUP(J4,Liste!B:K,5,FALSE)</f>
        <v>#N/A</v>
      </c>
      <c r="K3" s="170"/>
      <c r="L3" s="170"/>
      <c r="M3" s="170"/>
      <c r="N3" s="170"/>
      <c r="O3" s="171" t="s">
        <v>131</v>
      </c>
      <c r="P3" s="171"/>
      <c r="Q3" s="170" t="e">
        <f>VLOOKUP(Q4,Liste!B:F,5,FALSE)</f>
        <v>#N/A</v>
      </c>
      <c r="R3" s="170"/>
      <c r="S3" s="170"/>
      <c r="T3" s="170"/>
      <c r="U3" s="170"/>
      <c r="V3" s="171" t="s">
        <v>131</v>
      </c>
      <c r="W3" s="171"/>
      <c r="X3" s="170" t="e">
        <f>VLOOKUP(X4,Liste!B:F,5,FALSE)</f>
        <v>#N/A</v>
      </c>
      <c r="Y3" s="170"/>
      <c r="Z3" s="170"/>
      <c r="AA3" s="170"/>
      <c r="AB3" s="20"/>
    </row>
    <row r="4" spans="1:31" ht="21.75" customHeight="1" x14ac:dyDescent="0.2">
      <c r="A4" s="171" t="s">
        <v>132</v>
      </c>
      <c r="B4" s="171"/>
      <c r="C4" s="21" t="str">
        <f>Feuil1!N15</f>
        <v>13E</v>
      </c>
      <c r="D4" s="18"/>
      <c r="E4" s="18"/>
      <c r="F4" s="18"/>
      <c r="G4" s="18"/>
      <c r="H4" s="171" t="s">
        <v>132</v>
      </c>
      <c r="I4" s="171"/>
      <c r="J4" s="21" t="str">
        <f>Feuil1!N16</f>
        <v>13F</v>
      </c>
      <c r="K4" s="18"/>
      <c r="L4" s="18"/>
      <c r="M4" s="18"/>
      <c r="N4" s="18"/>
      <c r="O4" s="171" t="s">
        <v>132</v>
      </c>
      <c r="P4" s="171"/>
      <c r="Q4" s="21" t="str">
        <f>Feuil1!N17</f>
        <v>13G</v>
      </c>
      <c r="R4" s="18"/>
      <c r="S4" s="18"/>
      <c r="T4" s="18"/>
      <c r="U4" s="18"/>
      <c r="V4" s="171" t="s">
        <v>132</v>
      </c>
      <c r="W4" s="171"/>
      <c r="X4" s="21" t="str">
        <f>Feuil1!N18</f>
        <v>13H</v>
      </c>
      <c r="Y4" s="18"/>
      <c r="Z4" s="18"/>
      <c r="AA4" s="18"/>
      <c r="AE4" s="22"/>
    </row>
    <row r="5" spans="1:31" ht="21.75" customHeight="1" x14ac:dyDescent="0.2">
      <c r="A5" s="172" t="str">
        <f>Feuil1!D4</f>
        <v>2ème Tir</v>
      </c>
      <c r="B5" s="172"/>
      <c r="C5" s="163" t="s">
        <v>175</v>
      </c>
      <c r="D5" s="163"/>
      <c r="E5" s="173" t="e">
        <f>VLOOKUP(C4,Liste!B:K,4,FALSE)</f>
        <v>#N/A</v>
      </c>
      <c r="F5" s="173"/>
      <c r="G5" s="23"/>
      <c r="H5" s="172" t="str">
        <f>Feuil1!D4</f>
        <v>2ème Tir</v>
      </c>
      <c r="I5" s="172"/>
      <c r="J5" s="163" t="s">
        <v>175</v>
      </c>
      <c r="K5" s="163"/>
      <c r="L5" s="173" t="e">
        <f>VLOOKUP(J4,Liste!B:K,4,FALSE)</f>
        <v>#N/A</v>
      </c>
      <c r="M5" s="173"/>
      <c r="N5" s="23"/>
      <c r="O5" s="172" t="str">
        <f>Feuil1!D4</f>
        <v>2ème Tir</v>
      </c>
      <c r="P5" s="172"/>
      <c r="Q5" s="163" t="s">
        <v>175</v>
      </c>
      <c r="R5" s="163"/>
      <c r="S5" s="173" t="e">
        <f>VLOOKUP(Q4,Liste!B:E,4,FALSE)</f>
        <v>#N/A</v>
      </c>
      <c r="T5" s="173"/>
      <c r="U5" s="23"/>
      <c r="V5" s="172" t="str">
        <f>Feuil1!D4</f>
        <v>2ème Tir</v>
      </c>
      <c r="W5" s="172"/>
      <c r="X5" s="163" t="s">
        <v>175</v>
      </c>
      <c r="Y5" s="163"/>
      <c r="Z5" s="173" t="e">
        <f>VLOOKUP(X4,Liste!B:E,4,FALSE)</f>
        <v>#N/A</v>
      </c>
      <c r="AA5" s="173"/>
    </row>
    <row r="6" spans="1:31" ht="21.75" customHeight="1" x14ac:dyDescent="0.2">
      <c r="A6" s="180" t="s">
        <v>176</v>
      </c>
      <c r="B6" s="174" t="s">
        <v>177</v>
      </c>
      <c r="C6" s="174"/>
      <c r="D6" s="174"/>
      <c r="E6" s="174" t="s">
        <v>138</v>
      </c>
      <c r="F6" s="174" t="s">
        <v>139</v>
      </c>
      <c r="G6" s="18"/>
      <c r="H6" s="175" t="str">
        <f>A6</f>
        <v>N°</v>
      </c>
      <c r="I6" s="177" t="str">
        <f>B6</f>
        <v>Points par flèches</v>
      </c>
      <c r="J6" s="178"/>
      <c r="K6" s="179"/>
      <c r="L6" s="185" t="s">
        <v>138</v>
      </c>
      <c r="M6" s="185" t="s">
        <v>139</v>
      </c>
      <c r="N6" s="18"/>
      <c r="O6" s="180" t="s">
        <v>176</v>
      </c>
      <c r="P6" s="174" t="s">
        <v>177</v>
      </c>
      <c r="Q6" s="174"/>
      <c r="R6" s="174"/>
      <c r="S6" s="174" t="s">
        <v>138</v>
      </c>
      <c r="T6" s="174" t="s">
        <v>139</v>
      </c>
      <c r="U6" s="18"/>
      <c r="V6" s="180" t="str">
        <f>O6</f>
        <v>N°</v>
      </c>
      <c r="W6" s="174" t="str">
        <f>P6</f>
        <v>Points par flèches</v>
      </c>
      <c r="X6" s="174"/>
      <c r="Y6" s="174"/>
      <c r="Z6" s="174" t="s">
        <v>138</v>
      </c>
      <c r="AA6" s="174" t="s">
        <v>139</v>
      </c>
    </row>
    <row r="7" spans="1:31" ht="21.75" customHeight="1" x14ac:dyDescent="0.2">
      <c r="A7" s="180"/>
      <c r="B7" s="102">
        <v>1</v>
      </c>
      <c r="C7" s="102">
        <v>2</v>
      </c>
      <c r="D7" s="102">
        <v>3</v>
      </c>
      <c r="E7" s="174"/>
      <c r="F7" s="174"/>
      <c r="G7" s="18"/>
      <c r="H7" s="176"/>
      <c r="I7" s="102">
        <v>1</v>
      </c>
      <c r="J7" s="102">
        <v>2</v>
      </c>
      <c r="K7" s="102">
        <v>3</v>
      </c>
      <c r="L7" s="186"/>
      <c r="M7" s="186"/>
      <c r="N7" s="18"/>
      <c r="O7" s="180"/>
      <c r="P7" s="102">
        <v>1</v>
      </c>
      <c r="Q7" s="102">
        <v>2</v>
      </c>
      <c r="R7" s="102">
        <v>3</v>
      </c>
      <c r="S7" s="174"/>
      <c r="T7" s="174"/>
      <c r="U7" s="18"/>
      <c r="V7" s="180"/>
      <c r="W7" s="102">
        <v>1</v>
      </c>
      <c r="X7" s="102">
        <v>2</v>
      </c>
      <c r="Y7" s="102">
        <v>3</v>
      </c>
      <c r="Z7" s="174"/>
      <c r="AA7" s="174"/>
    </row>
    <row r="8" spans="1:31" ht="21.75" customHeight="1" x14ac:dyDescent="0.2">
      <c r="A8" s="25">
        <v>1</v>
      </c>
      <c r="B8" s="25"/>
      <c r="C8" s="25"/>
      <c r="D8" s="25"/>
      <c r="E8" s="25"/>
      <c r="F8" s="25"/>
      <c r="G8" s="18"/>
      <c r="H8" s="25">
        <v>1</v>
      </c>
      <c r="I8" s="25"/>
      <c r="J8" s="25"/>
      <c r="K8" s="25"/>
      <c r="L8" s="25"/>
      <c r="M8" s="25"/>
      <c r="N8" s="18"/>
      <c r="O8" s="25">
        <v>1</v>
      </c>
      <c r="P8" s="25"/>
      <c r="Q8" s="25"/>
      <c r="R8" s="25"/>
      <c r="S8" s="25"/>
      <c r="T8" s="25"/>
      <c r="U8" s="18"/>
      <c r="V8" s="25">
        <v>1</v>
      </c>
      <c r="W8" s="25"/>
      <c r="X8" s="25"/>
      <c r="Y8" s="25"/>
      <c r="Z8" s="25"/>
      <c r="AA8" s="25"/>
    </row>
    <row r="9" spans="1:31" ht="21.75" customHeight="1" x14ac:dyDescent="0.3">
      <c r="A9" s="25">
        <v>2</v>
      </c>
      <c r="B9" s="25"/>
      <c r="C9" s="25"/>
      <c r="D9" s="25"/>
      <c r="E9" s="25"/>
      <c r="F9" s="25"/>
      <c r="G9" s="18"/>
      <c r="H9" s="25">
        <v>2</v>
      </c>
      <c r="I9" s="25"/>
      <c r="J9" s="25"/>
      <c r="K9" s="25"/>
      <c r="L9" s="25"/>
      <c r="M9" s="25"/>
      <c r="N9" s="18"/>
      <c r="O9" s="25">
        <v>2</v>
      </c>
      <c r="P9" s="25"/>
      <c r="Q9" s="25"/>
      <c r="R9" s="25"/>
      <c r="S9" s="25"/>
      <c r="T9" s="25"/>
      <c r="U9" s="18"/>
      <c r="V9" s="25">
        <v>2</v>
      </c>
      <c r="W9" s="25"/>
      <c r="X9" s="25"/>
      <c r="Y9" s="25"/>
      <c r="Z9" s="25"/>
      <c r="AA9" s="25"/>
      <c r="AE9" s="9"/>
    </row>
    <row r="10" spans="1:31" ht="21.75" customHeight="1" x14ac:dyDescent="0.2">
      <c r="A10" s="25">
        <v>3</v>
      </c>
      <c r="B10" s="25"/>
      <c r="C10" s="25"/>
      <c r="D10" s="25"/>
      <c r="E10" s="25"/>
      <c r="F10" s="25"/>
      <c r="G10" s="18"/>
      <c r="H10" s="25">
        <v>3</v>
      </c>
      <c r="I10" s="25"/>
      <c r="J10" s="25"/>
      <c r="K10" s="25"/>
      <c r="L10" s="25"/>
      <c r="M10" s="25"/>
      <c r="N10" s="18"/>
      <c r="O10" s="25">
        <v>3</v>
      </c>
      <c r="P10" s="25"/>
      <c r="Q10" s="25"/>
      <c r="R10" s="25"/>
      <c r="S10" s="25"/>
      <c r="T10" s="25"/>
      <c r="U10" s="18"/>
      <c r="V10" s="25">
        <v>3</v>
      </c>
      <c r="W10" s="25"/>
      <c r="X10" s="25"/>
      <c r="Y10" s="25"/>
      <c r="Z10" s="25"/>
      <c r="AA10" s="25"/>
    </row>
    <row r="11" spans="1:31" ht="21.75" customHeight="1" x14ac:dyDescent="0.2">
      <c r="A11" s="25">
        <v>4</v>
      </c>
      <c r="B11" s="25"/>
      <c r="C11" s="25"/>
      <c r="D11" s="25"/>
      <c r="E11" s="25"/>
      <c r="F11" s="25"/>
      <c r="G11" s="18"/>
      <c r="H11" s="25">
        <v>4</v>
      </c>
      <c r="I11" s="25"/>
      <c r="J11" s="25"/>
      <c r="K11" s="25"/>
      <c r="L11" s="25"/>
      <c r="M11" s="25"/>
      <c r="N11" s="18"/>
      <c r="O11" s="25">
        <v>4</v>
      </c>
      <c r="P11" s="25"/>
      <c r="Q11" s="25"/>
      <c r="R11" s="25"/>
      <c r="S11" s="25"/>
      <c r="T11" s="25"/>
      <c r="U11" s="18"/>
      <c r="V11" s="25">
        <v>4</v>
      </c>
      <c r="W11" s="25"/>
      <c r="X11" s="25"/>
      <c r="Y11" s="25"/>
      <c r="Z11" s="25"/>
      <c r="AA11" s="25"/>
    </row>
    <row r="12" spans="1:31" ht="21.75" customHeight="1" x14ac:dyDescent="0.2">
      <c r="A12" s="25">
        <v>5</v>
      </c>
      <c r="B12" s="25"/>
      <c r="C12" s="25"/>
      <c r="D12" s="25"/>
      <c r="E12" s="25"/>
      <c r="F12" s="25"/>
      <c r="G12" s="18"/>
      <c r="H12" s="25">
        <v>5</v>
      </c>
      <c r="I12" s="25"/>
      <c r="J12" s="25"/>
      <c r="K12" s="25"/>
      <c r="L12" s="25"/>
      <c r="M12" s="25"/>
      <c r="N12" s="18"/>
      <c r="O12" s="25">
        <v>5</v>
      </c>
      <c r="P12" s="25"/>
      <c r="Q12" s="25"/>
      <c r="R12" s="25"/>
      <c r="S12" s="25"/>
      <c r="T12" s="25"/>
      <c r="U12" s="18"/>
      <c r="V12" s="25">
        <v>5</v>
      </c>
      <c r="W12" s="25"/>
      <c r="X12" s="25"/>
      <c r="Y12" s="25"/>
      <c r="Z12" s="25"/>
      <c r="AA12" s="25"/>
    </row>
    <row r="13" spans="1:31" ht="21.75" customHeight="1" x14ac:dyDescent="0.2">
      <c r="A13" s="25">
        <v>6</v>
      </c>
      <c r="B13" s="25"/>
      <c r="C13" s="25"/>
      <c r="D13" s="25"/>
      <c r="E13" s="25"/>
      <c r="F13" s="25"/>
      <c r="G13" s="18"/>
      <c r="H13" s="25">
        <v>6</v>
      </c>
      <c r="I13" s="25"/>
      <c r="J13" s="25"/>
      <c r="K13" s="25"/>
      <c r="L13" s="25"/>
      <c r="M13" s="25"/>
      <c r="N13" s="18"/>
      <c r="O13" s="25">
        <v>6</v>
      </c>
      <c r="P13" s="25"/>
      <c r="Q13" s="25"/>
      <c r="R13" s="25"/>
      <c r="S13" s="25"/>
      <c r="T13" s="25"/>
      <c r="U13" s="18"/>
      <c r="V13" s="25">
        <v>6</v>
      </c>
      <c r="W13" s="25"/>
      <c r="X13" s="25"/>
      <c r="Y13" s="25"/>
      <c r="Z13" s="25"/>
      <c r="AA13" s="25"/>
    </row>
    <row r="14" spans="1:31" ht="21.75" customHeight="1" x14ac:dyDescent="0.2">
      <c r="A14" s="181" t="s">
        <v>178</v>
      </c>
      <c r="B14" s="181"/>
      <c r="C14" s="181"/>
      <c r="D14" s="181"/>
      <c r="E14" s="181"/>
      <c r="F14" s="26"/>
      <c r="G14" s="23"/>
      <c r="H14" s="182" t="s">
        <v>178</v>
      </c>
      <c r="I14" s="183"/>
      <c r="J14" s="183"/>
      <c r="K14" s="183"/>
      <c r="L14" s="184"/>
      <c r="M14" s="26"/>
      <c r="N14" s="23"/>
      <c r="O14" s="181" t="s">
        <v>178</v>
      </c>
      <c r="P14" s="181"/>
      <c r="Q14" s="181"/>
      <c r="R14" s="181"/>
      <c r="S14" s="181"/>
      <c r="T14" s="26"/>
      <c r="U14" s="23"/>
      <c r="V14" s="181" t="s">
        <v>178</v>
      </c>
      <c r="W14" s="181"/>
      <c r="X14" s="181"/>
      <c r="Y14" s="181"/>
      <c r="Z14" s="181"/>
      <c r="AA14" s="26"/>
    </row>
    <row r="15" spans="1:31" ht="21.75" customHeight="1" x14ac:dyDescent="0.2">
      <c r="A15" s="187">
        <v>10</v>
      </c>
      <c r="B15" s="187"/>
      <c r="C15" s="187"/>
      <c r="D15" s="187">
        <v>9</v>
      </c>
      <c r="E15" s="187"/>
      <c r="F15" s="187"/>
      <c r="G15" s="23"/>
      <c r="H15" s="188">
        <v>10</v>
      </c>
      <c r="I15" s="189"/>
      <c r="J15" s="190"/>
      <c r="K15" s="188">
        <v>9</v>
      </c>
      <c r="L15" s="189"/>
      <c r="M15" s="190"/>
      <c r="N15" s="23"/>
      <c r="O15" s="187">
        <v>10</v>
      </c>
      <c r="P15" s="187"/>
      <c r="Q15" s="187"/>
      <c r="R15" s="187">
        <v>9</v>
      </c>
      <c r="S15" s="187"/>
      <c r="T15" s="187"/>
      <c r="U15" s="23"/>
      <c r="V15" s="187">
        <v>10</v>
      </c>
      <c r="W15" s="187"/>
      <c r="X15" s="187"/>
      <c r="Y15" s="187">
        <v>9</v>
      </c>
      <c r="Z15" s="187"/>
      <c r="AA15" s="187"/>
    </row>
    <row r="16" spans="1:31" ht="21.75" customHeight="1" x14ac:dyDescent="0.2">
      <c r="A16" s="187"/>
      <c r="B16" s="187"/>
      <c r="C16" s="187"/>
      <c r="D16" s="187"/>
      <c r="E16" s="187"/>
      <c r="F16" s="187"/>
      <c r="G16" s="23"/>
      <c r="H16" s="188"/>
      <c r="I16" s="189"/>
      <c r="J16" s="190"/>
      <c r="K16" s="188"/>
      <c r="L16" s="189"/>
      <c r="M16" s="190"/>
      <c r="N16" s="23"/>
      <c r="O16" s="187"/>
      <c r="P16" s="187"/>
      <c r="Q16" s="187"/>
      <c r="R16" s="187"/>
      <c r="S16" s="187"/>
      <c r="T16" s="187"/>
      <c r="U16" s="23"/>
      <c r="V16" s="187"/>
      <c r="W16" s="187"/>
      <c r="X16" s="187"/>
      <c r="Y16" s="187"/>
      <c r="Z16" s="187"/>
      <c r="AA16" s="187"/>
    </row>
    <row r="17" spans="1:27" ht="21.75" customHeight="1" x14ac:dyDescent="0.2">
      <c r="A17" s="191" t="s">
        <v>144</v>
      </c>
      <c r="B17" s="191"/>
      <c r="C17" s="191"/>
      <c r="D17" s="191" t="s">
        <v>143</v>
      </c>
      <c r="E17" s="191"/>
      <c r="F17" s="191"/>
      <c r="G17" s="23"/>
      <c r="H17" s="192" t="s">
        <v>144</v>
      </c>
      <c r="I17" s="193"/>
      <c r="J17" s="194"/>
      <c r="K17" s="192" t="s">
        <v>143</v>
      </c>
      <c r="L17" s="193"/>
      <c r="M17" s="194"/>
      <c r="N17" s="23"/>
      <c r="O17" s="191" t="s">
        <v>144</v>
      </c>
      <c r="P17" s="191"/>
      <c r="Q17" s="191"/>
      <c r="R17" s="191" t="s">
        <v>143</v>
      </c>
      <c r="S17" s="191"/>
      <c r="T17" s="191"/>
      <c r="U17" s="23"/>
      <c r="V17" s="191" t="s">
        <v>144</v>
      </c>
      <c r="W17" s="191"/>
      <c r="X17" s="191"/>
      <c r="Y17" s="191" t="s">
        <v>143</v>
      </c>
      <c r="Z17" s="191"/>
      <c r="AA17" s="191"/>
    </row>
    <row r="18" spans="1:27" ht="21.75" customHeight="1" x14ac:dyDescent="0.2">
      <c r="A18" s="191"/>
      <c r="B18" s="191"/>
      <c r="C18" s="191"/>
      <c r="D18" s="191"/>
      <c r="E18" s="191"/>
      <c r="F18" s="191"/>
      <c r="G18" s="23"/>
      <c r="H18" s="195"/>
      <c r="I18" s="196"/>
      <c r="J18" s="197"/>
      <c r="K18" s="195"/>
      <c r="L18" s="196"/>
      <c r="M18" s="197"/>
      <c r="N18" s="23"/>
      <c r="O18" s="191"/>
      <c r="P18" s="191"/>
      <c r="Q18" s="191"/>
      <c r="R18" s="191"/>
      <c r="S18" s="191"/>
      <c r="T18" s="191"/>
      <c r="U18" s="23"/>
      <c r="V18" s="191"/>
      <c r="W18" s="191"/>
      <c r="X18" s="191"/>
      <c r="Y18" s="191"/>
      <c r="Z18" s="191"/>
      <c r="AA18" s="191"/>
    </row>
    <row r="19" spans="1:27" ht="21.75" customHeight="1" x14ac:dyDescent="0.2">
      <c r="A19" s="191"/>
      <c r="B19" s="191"/>
      <c r="C19" s="191"/>
      <c r="D19" s="191"/>
      <c r="E19" s="191"/>
      <c r="F19" s="191"/>
      <c r="G19" s="23"/>
      <c r="H19" s="198"/>
      <c r="I19" s="199"/>
      <c r="J19" s="200"/>
      <c r="K19" s="198"/>
      <c r="L19" s="199"/>
      <c r="M19" s="200"/>
      <c r="N19" s="23"/>
      <c r="O19" s="191"/>
      <c r="P19" s="191"/>
      <c r="Q19" s="191"/>
      <c r="R19" s="191"/>
      <c r="S19" s="191"/>
      <c r="T19" s="191"/>
      <c r="U19" s="23"/>
      <c r="V19" s="191"/>
      <c r="W19" s="191"/>
      <c r="X19" s="191"/>
      <c r="Y19" s="191"/>
      <c r="Z19" s="191"/>
      <c r="AA19" s="191"/>
    </row>
    <row r="20" spans="1:27" ht="21.75" customHeight="1" x14ac:dyDescent="0.2"/>
    <row r="21" spans="1:27" ht="21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 t="str">
        <f>Feuil1!D6</f>
        <v>2ème étape Challenge CHAIRMARTIN</v>
      </c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7"/>
    </row>
    <row r="22" spans="1:27" ht="21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</row>
    <row r="23" spans="1:2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</row>
  </sheetData>
  <mergeCells count="79">
    <mergeCell ref="B1:F1"/>
    <mergeCell ref="I1:M1"/>
    <mergeCell ref="P1:T1"/>
    <mergeCell ref="W1:AA1"/>
    <mergeCell ref="B2:F2"/>
    <mergeCell ref="I2:M2"/>
    <mergeCell ref="P2:T2"/>
    <mergeCell ref="W2:AA2"/>
    <mergeCell ref="V3:W3"/>
    <mergeCell ref="X3:AA3"/>
    <mergeCell ref="A4:B4"/>
    <mergeCell ref="H4:I4"/>
    <mergeCell ref="O4:P4"/>
    <mergeCell ref="V4:W4"/>
    <mergeCell ref="A3:B3"/>
    <mergeCell ref="C3:G3"/>
    <mergeCell ref="H3:I3"/>
    <mergeCell ref="J3:N3"/>
    <mergeCell ref="O3:P3"/>
    <mergeCell ref="Q3:U3"/>
    <mergeCell ref="A5:B5"/>
    <mergeCell ref="C5:D5"/>
    <mergeCell ref="E5:F5"/>
    <mergeCell ref="H5:I5"/>
    <mergeCell ref="J5:K5"/>
    <mergeCell ref="Q5:R5"/>
    <mergeCell ref="S5:T5"/>
    <mergeCell ref="V5:W5"/>
    <mergeCell ref="X5:Y5"/>
    <mergeCell ref="Z5:AA5"/>
    <mergeCell ref="E6:E7"/>
    <mergeCell ref="F6:F7"/>
    <mergeCell ref="H6:H7"/>
    <mergeCell ref="I6:K6"/>
    <mergeCell ref="O5:P5"/>
    <mergeCell ref="L5:M5"/>
    <mergeCell ref="V6:V7"/>
    <mergeCell ref="W6:Y6"/>
    <mergeCell ref="Z6:Z7"/>
    <mergeCell ref="AA6:AA7"/>
    <mergeCell ref="A14:E14"/>
    <mergeCell ref="H14:L14"/>
    <mergeCell ref="O14:S14"/>
    <mergeCell ref="V14:Z14"/>
    <mergeCell ref="L6:L7"/>
    <mergeCell ref="M6:M7"/>
    <mergeCell ref="O6:O7"/>
    <mergeCell ref="P6:R6"/>
    <mergeCell ref="S6:S7"/>
    <mergeCell ref="T6:T7"/>
    <mergeCell ref="A6:A7"/>
    <mergeCell ref="B6:D6"/>
    <mergeCell ref="V15:X15"/>
    <mergeCell ref="Y15:AA15"/>
    <mergeCell ref="A16:C16"/>
    <mergeCell ref="D16:F16"/>
    <mergeCell ref="H16:J16"/>
    <mergeCell ref="K16:M16"/>
    <mergeCell ref="O16:Q16"/>
    <mergeCell ref="R16:T16"/>
    <mergeCell ref="V16:X16"/>
    <mergeCell ref="Y16:AA16"/>
    <mergeCell ref="A15:C15"/>
    <mergeCell ref="D15:F15"/>
    <mergeCell ref="H15:J15"/>
    <mergeCell ref="K15:M15"/>
    <mergeCell ref="O15:Q15"/>
    <mergeCell ref="R15:T15"/>
    <mergeCell ref="V17:X19"/>
    <mergeCell ref="Y17:AA19"/>
    <mergeCell ref="A21:N22"/>
    <mergeCell ref="O21:AA22"/>
    <mergeCell ref="A23:AA23"/>
    <mergeCell ref="A17:C19"/>
    <mergeCell ref="D17:F19"/>
    <mergeCell ref="H17:J19"/>
    <mergeCell ref="K17:M19"/>
    <mergeCell ref="O17:Q19"/>
    <mergeCell ref="R17:T19"/>
  </mergeCells>
  <pageMargins left="0.25" right="0.25" top="0.75" bottom="0.75" header="0.3" footer="0.3"/>
  <pageSetup paperSize="9" orientation="landscape" r:id="rId1"/>
  <drawing r:id="rId2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A1052-8F0E-4E34-8C84-479A675E1E6A}">
  <sheetPr codeName="Feuil131"/>
  <dimension ref="A1:AE23"/>
  <sheetViews>
    <sheetView workbookViewId="0">
      <selection activeCell="A21" sqref="A21:AA23"/>
    </sheetView>
  </sheetViews>
  <sheetFormatPr baseColWidth="10" defaultRowHeight="12.75" x14ac:dyDescent="0.2"/>
  <cols>
    <col min="1" max="1" width="4.5703125" style="1" customWidth="1"/>
    <col min="2" max="6" width="5.85546875" style="1" customWidth="1"/>
    <col min="7" max="7" width="2.140625" style="1" customWidth="1"/>
    <col min="8" max="8" width="4.5703125" style="1" customWidth="1"/>
    <col min="9" max="13" width="5.85546875" style="1" customWidth="1"/>
    <col min="14" max="14" width="2.140625" style="1" customWidth="1"/>
    <col min="15" max="15" width="4.5703125" style="1" customWidth="1"/>
    <col min="16" max="20" width="5.85546875" style="1" customWidth="1"/>
    <col min="21" max="21" width="2.140625" style="1" customWidth="1"/>
    <col min="22" max="22" width="4.5703125" style="1" customWidth="1"/>
    <col min="23" max="27" width="5.85546875" style="1" customWidth="1"/>
    <col min="28" max="30" width="11.42578125" style="1"/>
    <col min="31" max="31" width="21.85546875" style="1" customWidth="1"/>
    <col min="32" max="16384" width="11.42578125" style="1"/>
  </cols>
  <sheetData>
    <row r="1" spans="1:31" ht="21.75" customHeight="1" x14ac:dyDescent="0.2">
      <c r="A1" s="101"/>
      <c r="B1" s="170" t="e">
        <f>VLOOKUP(C4,Liste!B:K,2,FALSE)</f>
        <v>#N/A</v>
      </c>
      <c r="C1" s="170"/>
      <c r="D1" s="170"/>
      <c r="E1" s="170"/>
      <c r="F1" s="170"/>
      <c r="G1" s="18"/>
      <c r="H1" s="101" t="s">
        <v>130</v>
      </c>
      <c r="I1" s="170" t="e">
        <f>VLOOKUP(J4,Liste!B:C,2,FALSE)</f>
        <v>#N/A</v>
      </c>
      <c r="J1" s="170"/>
      <c r="K1" s="170"/>
      <c r="L1" s="170"/>
      <c r="M1" s="170"/>
      <c r="N1" s="19"/>
      <c r="O1" s="101" t="s">
        <v>130</v>
      </c>
      <c r="P1" s="170" t="e">
        <f>VLOOKUP(Q4,Liste!B:C,2,FALSE)</f>
        <v>#N/A</v>
      </c>
      <c r="Q1" s="170"/>
      <c r="R1" s="170"/>
      <c r="S1" s="170"/>
      <c r="T1" s="170"/>
      <c r="U1" s="19"/>
      <c r="V1" s="101" t="s">
        <v>130</v>
      </c>
      <c r="W1" s="170" t="e">
        <f>VLOOKUP(X4,Liste!B:C,2,FALSE)</f>
        <v>#N/A</v>
      </c>
      <c r="X1" s="170"/>
      <c r="Y1" s="170"/>
      <c r="Z1" s="170"/>
      <c r="AA1" s="170"/>
    </row>
    <row r="2" spans="1:31" ht="21.75" customHeight="1" x14ac:dyDescent="0.2">
      <c r="A2" s="101" t="s">
        <v>30</v>
      </c>
      <c r="B2" s="170" t="e">
        <f>VLOOKUP(C4,Liste!B:D,3,FALSE)</f>
        <v>#N/A</v>
      </c>
      <c r="C2" s="170"/>
      <c r="D2" s="170"/>
      <c r="E2" s="170"/>
      <c r="F2" s="170"/>
      <c r="G2" s="18"/>
      <c r="H2" s="101" t="s">
        <v>30</v>
      </c>
      <c r="I2" s="170" t="e">
        <f>VLOOKUP(J4,Liste!B:D,3,FALSE)</f>
        <v>#N/A</v>
      </c>
      <c r="J2" s="170"/>
      <c r="K2" s="170"/>
      <c r="L2" s="170"/>
      <c r="M2" s="170"/>
      <c r="N2" s="19"/>
      <c r="O2" s="101" t="s">
        <v>30</v>
      </c>
      <c r="P2" s="170" t="e">
        <f>VLOOKUP(Q4,Liste!B:D,3,FALSE)</f>
        <v>#N/A</v>
      </c>
      <c r="Q2" s="170"/>
      <c r="R2" s="170"/>
      <c r="S2" s="170"/>
      <c r="T2" s="170"/>
      <c r="U2" s="19"/>
      <c r="V2" s="101" t="s">
        <v>30</v>
      </c>
      <c r="W2" s="170" t="e">
        <f>VLOOKUP(X4,Liste!B:D,3,FALSE)</f>
        <v>#N/A</v>
      </c>
      <c r="X2" s="170"/>
      <c r="Y2" s="170"/>
      <c r="Z2" s="170"/>
      <c r="AA2" s="170"/>
    </row>
    <row r="3" spans="1:31" ht="21.75" customHeight="1" x14ac:dyDescent="0.2">
      <c r="A3" s="171" t="s">
        <v>131</v>
      </c>
      <c r="B3" s="171"/>
      <c r="C3" s="170" t="e">
        <f>VLOOKUP(C4,Liste!B:K,5,FALSE)</f>
        <v>#N/A</v>
      </c>
      <c r="D3" s="170"/>
      <c r="E3" s="170"/>
      <c r="F3" s="170"/>
      <c r="G3" s="170"/>
      <c r="H3" s="171" t="s">
        <v>131</v>
      </c>
      <c r="I3" s="171"/>
      <c r="J3" s="170" t="e">
        <f>VLOOKUP(J4,Liste!B:K,5,FALSE)</f>
        <v>#N/A</v>
      </c>
      <c r="K3" s="170"/>
      <c r="L3" s="170"/>
      <c r="M3" s="170"/>
      <c r="N3" s="170"/>
      <c r="O3" s="171" t="s">
        <v>131</v>
      </c>
      <c r="P3" s="171"/>
      <c r="Q3" s="170" t="e">
        <f>VLOOKUP(Q4,Liste!B:F,5,FALSE)</f>
        <v>#N/A</v>
      </c>
      <c r="R3" s="170"/>
      <c r="S3" s="170"/>
      <c r="T3" s="170"/>
      <c r="U3" s="170"/>
      <c r="V3" s="171" t="s">
        <v>131</v>
      </c>
      <c r="W3" s="171"/>
      <c r="X3" s="170" t="e">
        <f>VLOOKUP(X4,Liste!B:F,5,FALSE)</f>
        <v>#N/A</v>
      </c>
      <c r="Y3" s="170"/>
      <c r="Z3" s="170"/>
      <c r="AA3" s="170"/>
      <c r="AB3" s="20"/>
    </row>
    <row r="4" spans="1:31" ht="21.75" customHeight="1" x14ac:dyDescent="0.2">
      <c r="A4" s="171" t="s">
        <v>132</v>
      </c>
      <c r="B4" s="171"/>
      <c r="C4" s="21" t="str">
        <f>Feuil1!N19</f>
        <v>14A</v>
      </c>
      <c r="D4" s="18"/>
      <c r="E4" s="18"/>
      <c r="F4" s="18"/>
      <c r="G4" s="18"/>
      <c r="H4" s="171" t="s">
        <v>132</v>
      </c>
      <c r="I4" s="171"/>
      <c r="J4" s="21" t="str">
        <f>Feuil1!N20</f>
        <v>14B</v>
      </c>
      <c r="K4" s="18"/>
      <c r="L4" s="18"/>
      <c r="M4" s="18"/>
      <c r="N4" s="18"/>
      <c r="O4" s="171" t="s">
        <v>132</v>
      </c>
      <c r="P4" s="171"/>
      <c r="Q4" s="21" t="str">
        <f>Feuil1!N21</f>
        <v>14C</v>
      </c>
      <c r="R4" s="18"/>
      <c r="S4" s="18"/>
      <c r="T4" s="18"/>
      <c r="U4" s="18"/>
      <c r="V4" s="171" t="s">
        <v>132</v>
      </c>
      <c r="W4" s="171"/>
      <c r="X4" s="21" t="str">
        <f>Feuil1!N22</f>
        <v>14D</v>
      </c>
      <c r="Y4" s="18"/>
      <c r="Z4" s="18"/>
      <c r="AA4" s="18"/>
      <c r="AE4" s="22"/>
    </row>
    <row r="5" spans="1:31" ht="21.75" customHeight="1" x14ac:dyDescent="0.2">
      <c r="A5" s="172" t="str">
        <f>Feuil1!D4</f>
        <v>2ème Tir</v>
      </c>
      <c r="B5" s="172"/>
      <c r="C5" s="163" t="s">
        <v>175</v>
      </c>
      <c r="D5" s="163"/>
      <c r="E5" s="173" t="e">
        <f>VLOOKUP(C4,Liste!B:K,4,FALSE)</f>
        <v>#N/A</v>
      </c>
      <c r="F5" s="173"/>
      <c r="G5" s="23"/>
      <c r="H5" s="172" t="str">
        <f>Feuil1!D4</f>
        <v>2ème Tir</v>
      </c>
      <c r="I5" s="172"/>
      <c r="J5" s="163" t="s">
        <v>175</v>
      </c>
      <c r="K5" s="163"/>
      <c r="L5" s="173" t="e">
        <f>VLOOKUP(J4,Liste!B:K,4,FALSE)</f>
        <v>#N/A</v>
      </c>
      <c r="M5" s="173"/>
      <c r="N5" s="23"/>
      <c r="O5" s="172" t="str">
        <f>Feuil1!D4</f>
        <v>2ème Tir</v>
      </c>
      <c r="P5" s="172"/>
      <c r="Q5" s="163" t="s">
        <v>175</v>
      </c>
      <c r="R5" s="163"/>
      <c r="S5" s="173" t="e">
        <f>VLOOKUP(Q4,Liste!B:E,4,FALSE)</f>
        <v>#N/A</v>
      </c>
      <c r="T5" s="173"/>
      <c r="U5" s="23"/>
      <c r="V5" s="172" t="str">
        <f>Feuil1!D4</f>
        <v>2ème Tir</v>
      </c>
      <c r="W5" s="172"/>
      <c r="X5" s="163" t="s">
        <v>175</v>
      </c>
      <c r="Y5" s="163"/>
      <c r="Z5" s="173" t="e">
        <f>VLOOKUP(X4,Liste!B:E,4,FALSE)</f>
        <v>#N/A</v>
      </c>
      <c r="AA5" s="173"/>
    </row>
    <row r="6" spans="1:31" ht="21.75" customHeight="1" x14ac:dyDescent="0.2">
      <c r="A6" s="180" t="s">
        <v>176</v>
      </c>
      <c r="B6" s="174" t="s">
        <v>177</v>
      </c>
      <c r="C6" s="174"/>
      <c r="D6" s="174"/>
      <c r="E6" s="174" t="s">
        <v>138</v>
      </c>
      <c r="F6" s="174" t="s">
        <v>139</v>
      </c>
      <c r="G6" s="18"/>
      <c r="H6" s="175" t="str">
        <f>A6</f>
        <v>N°</v>
      </c>
      <c r="I6" s="177" t="str">
        <f>B6</f>
        <v>Points par flèches</v>
      </c>
      <c r="J6" s="178"/>
      <c r="K6" s="179"/>
      <c r="L6" s="185" t="s">
        <v>138</v>
      </c>
      <c r="M6" s="185" t="s">
        <v>139</v>
      </c>
      <c r="N6" s="18"/>
      <c r="O6" s="180" t="s">
        <v>176</v>
      </c>
      <c r="P6" s="174" t="s">
        <v>177</v>
      </c>
      <c r="Q6" s="174"/>
      <c r="R6" s="174"/>
      <c r="S6" s="174" t="s">
        <v>138</v>
      </c>
      <c r="T6" s="174" t="s">
        <v>139</v>
      </c>
      <c r="U6" s="18"/>
      <c r="V6" s="180" t="str">
        <f>O6</f>
        <v>N°</v>
      </c>
      <c r="W6" s="174" t="str">
        <f>P6</f>
        <v>Points par flèches</v>
      </c>
      <c r="X6" s="174"/>
      <c r="Y6" s="174"/>
      <c r="Z6" s="174" t="s">
        <v>138</v>
      </c>
      <c r="AA6" s="174" t="s">
        <v>139</v>
      </c>
    </row>
    <row r="7" spans="1:31" ht="21.75" customHeight="1" x14ac:dyDescent="0.2">
      <c r="A7" s="180"/>
      <c r="B7" s="102">
        <v>1</v>
      </c>
      <c r="C7" s="102">
        <v>2</v>
      </c>
      <c r="D7" s="102">
        <v>3</v>
      </c>
      <c r="E7" s="174"/>
      <c r="F7" s="174"/>
      <c r="G7" s="18"/>
      <c r="H7" s="176"/>
      <c r="I7" s="102">
        <v>1</v>
      </c>
      <c r="J7" s="102">
        <v>2</v>
      </c>
      <c r="K7" s="102">
        <v>3</v>
      </c>
      <c r="L7" s="186"/>
      <c r="M7" s="186"/>
      <c r="N7" s="18"/>
      <c r="O7" s="180"/>
      <c r="P7" s="102">
        <v>1</v>
      </c>
      <c r="Q7" s="102">
        <v>2</v>
      </c>
      <c r="R7" s="102">
        <v>3</v>
      </c>
      <c r="S7" s="174"/>
      <c r="T7" s="174"/>
      <c r="U7" s="18"/>
      <c r="V7" s="180"/>
      <c r="W7" s="102">
        <v>1</v>
      </c>
      <c r="X7" s="102">
        <v>2</v>
      </c>
      <c r="Y7" s="102">
        <v>3</v>
      </c>
      <c r="Z7" s="174"/>
      <c r="AA7" s="174"/>
    </row>
    <row r="8" spans="1:31" ht="21.75" customHeight="1" x14ac:dyDescent="0.2">
      <c r="A8" s="25">
        <v>1</v>
      </c>
      <c r="B8" s="25"/>
      <c r="C8" s="25"/>
      <c r="D8" s="25"/>
      <c r="E8" s="25"/>
      <c r="F8" s="25"/>
      <c r="G8" s="18"/>
      <c r="H8" s="25">
        <v>1</v>
      </c>
      <c r="I8" s="25"/>
      <c r="J8" s="25"/>
      <c r="K8" s="25"/>
      <c r="L8" s="25"/>
      <c r="M8" s="25"/>
      <c r="N8" s="18"/>
      <c r="O8" s="25">
        <v>1</v>
      </c>
      <c r="P8" s="25"/>
      <c r="Q8" s="25"/>
      <c r="R8" s="25"/>
      <c r="S8" s="25"/>
      <c r="T8" s="25"/>
      <c r="U8" s="18"/>
      <c r="V8" s="25">
        <v>1</v>
      </c>
      <c r="W8" s="25"/>
      <c r="X8" s="25"/>
      <c r="Y8" s="25"/>
      <c r="Z8" s="25"/>
      <c r="AA8" s="25"/>
    </row>
    <row r="9" spans="1:31" ht="21.75" customHeight="1" x14ac:dyDescent="0.3">
      <c r="A9" s="25">
        <v>2</v>
      </c>
      <c r="B9" s="25"/>
      <c r="C9" s="25"/>
      <c r="D9" s="25"/>
      <c r="E9" s="25"/>
      <c r="F9" s="25"/>
      <c r="G9" s="18"/>
      <c r="H9" s="25">
        <v>2</v>
      </c>
      <c r="I9" s="25"/>
      <c r="J9" s="25"/>
      <c r="K9" s="25"/>
      <c r="L9" s="25"/>
      <c r="M9" s="25"/>
      <c r="N9" s="18"/>
      <c r="O9" s="25">
        <v>2</v>
      </c>
      <c r="P9" s="25"/>
      <c r="Q9" s="25"/>
      <c r="R9" s="25"/>
      <c r="S9" s="25"/>
      <c r="T9" s="25"/>
      <c r="U9" s="18"/>
      <c r="V9" s="25">
        <v>2</v>
      </c>
      <c r="W9" s="25"/>
      <c r="X9" s="25"/>
      <c r="Y9" s="25"/>
      <c r="Z9" s="25"/>
      <c r="AA9" s="25"/>
      <c r="AE9" s="9"/>
    </row>
    <row r="10" spans="1:31" ht="21.75" customHeight="1" x14ac:dyDescent="0.2">
      <c r="A10" s="25">
        <v>3</v>
      </c>
      <c r="B10" s="25"/>
      <c r="C10" s="25"/>
      <c r="D10" s="25"/>
      <c r="E10" s="25"/>
      <c r="F10" s="25"/>
      <c r="G10" s="18"/>
      <c r="H10" s="25">
        <v>3</v>
      </c>
      <c r="I10" s="25"/>
      <c r="J10" s="25"/>
      <c r="K10" s="25"/>
      <c r="L10" s="25"/>
      <c r="M10" s="25"/>
      <c r="N10" s="18"/>
      <c r="O10" s="25">
        <v>3</v>
      </c>
      <c r="P10" s="25"/>
      <c r="Q10" s="25"/>
      <c r="R10" s="25"/>
      <c r="S10" s="25"/>
      <c r="T10" s="25"/>
      <c r="U10" s="18"/>
      <c r="V10" s="25">
        <v>3</v>
      </c>
      <c r="W10" s="25"/>
      <c r="X10" s="25"/>
      <c r="Y10" s="25"/>
      <c r="Z10" s="25"/>
      <c r="AA10" s="25"/>
    </row>
    <row r="11" spans="1:31" ht="21.75" customHeight="1" x14ac:dyDescent="0.2">
      <c r="A11" s="25">
        <v>4</v>
      </c>
      <c r="B11" s="25"/>
      <c r="C11" s="25"/>
      <c r="D11" s="25"/>
      <c r="E11" s="25"/>
      <c r="F11" s="25"/>
      <c r="G11" s="18"/>
      <c r="H11" s="25">
        <v>4</v>
      </c>
      <c r="I11" s="25"/>
      <c r="J11" s="25"/>
      <c r="K11" s="25"/>
      <c r="L11" s="25"/>
      <c r="M11" s="25"/>
      <c r="N11" s="18"/>
      <c r="O11" s="25">
        <v>4</v>
      </c>
      <c r="P11" s="25"/>
      <c r="Q11" s="25"/>
      <c r="R11" s="25"/>
      <c r="S11" s="25"/>
      <c r="T11" s="25"/>
      <c r="U11" s="18"/>
      <c r="V11" s="25">
        <v>4</v>
      </c>
      <c r="W11" s="25"/>
      <c r="X11" s="25"/>
      <c r="Y11" s="25"/>
      <c r="Z11" s="25"/>
      <c r="AA11" s="25"/>
    </row>
    <row r="12" spans="1:31" ht="21.75" customHeight="1" x14ac:dyDescent="0.2">
      <c r="A12" s="25">
        <v>5</v>
      </c>
      <c r="B12" s="25"/>
      <c r="C12" s="25"/>
      <c r="D12" s="25"/>
      <c r="E12" s="25"/>
      <c r="F12" s="25"/>
      <c r="G12" s="18"/>
      <c r="H12" s="25">
        <v>5</v>
      </c>
      <c r="I12" s="25"/>
      <c r="J12" s="25"/>
      <c r="K12" s="25"/>
      <c r="L12" s="25"/>
      <c r="M12" s="25"/>
      <c r="N12" s="18"/>
      <c r="O12" s="25">
        <v>5</v>
      </c>
      <c r="P12" s="25"/>
      <c r="Q12" s="25"/>
      <c r="R12" s="25"/>
      <c r="S12" s="25"/>
      <c r="T12" s="25"/>
      <c r="U12" s="18"/>
      <c r="V12" s="25">
        <v>5</v>
      </c>
      <c r="W12" s="25"/>
      <c r="X12" s="25"/>
      <c r="Y12" s="25"/>
      <c r="Z12" s="25"/>
      <c r="AA12" s="25"/>
    </row>
    <row r="13" spans="1:31" ht="21.75" customHeight="1" x14ac:dyDescent="0.2">
      <c r="A13" s="25">
        <v>6</v>
      </c>
      <c r="B13" s="25"/>
      <c r="C13" s="25"/>
      <c r="D13" s="25"/>
      <c r="E13" s="25"/>
      <c r="F13" s="25"/>
      <c r="G13" s="18"/>
      <c r="H13" s="25">
        <v>6</v>
      </c>
      <c r="I13" s="25"/>
      <c r="J13" s="25"/>
      <c r="K13" s="25"/>
      <c r="L13" s="25"/>
      <c r="M13" s="25"/>
      <c r="N13" s="18"/>
      <c r="O13" s="25">
        <v>6</v>
      </c>
      <c r="P13" s="25"/>
      <c r="Q13" s="25"/>
      <c r="R13" s="25"/>
      <c r="S13" s="25"/>
      <c r="T13" s="25"/>
      <c r="U13" s="18"/>
      <c r="V13" s="25">
        <v>6</v>
      </c>
      <c r="W13" s="25"/>
      <c r="X13" s="25"/>
      <c r="Y13" s="25"/>
      <c r="Z13" s="25"/>
      <c r="AA13" s="25"/>
    </row>
    <row r="14" spans="1:31" ht="21.75" customHeight="1" x14ac:dyDescent="0.2">
      <c r="A14" s="181" t="s">
        <v>178</v>
      </c>
      <c r="B14" s="181"/>
      <c r="C14" s="181"/>
      <c r="D14" s="181"/>
      <c r="E14" s="181"/>
      <c r="F14" s="26"/>
      <c r="G14" s="23"/>
      <c r="H14" s="182" t="s">
        <v>178</v>
      </c>
      <c r="I14" s="183"/>
      <c r="J14" s="183"/>
      <c r="K14" s="183"/>
      <c r="L14" s="184"/>
      <c r="M14" s="26"/>
      <c r="N14" s="23"/>
      <c r="O14" s="181" t="s">
        <v>178</v>
      </c>
      <c r="P14" s="181"/>
      <c r="Q14" s="181"/>
      <c r="R14" s="181"/>
      <c r="S14" s="181"/>
      <c r="T14" s="26"/>
      <c r="U14" s="23"/>
      <c r="V14" s="181" t="s">
        <v>178</v>
      </c>
      <c r="W14" s="181"/>
      <c r="X14" s="181"/>
      <c r="Y14" s="181"/>
      <c r="Z14" s="181"/>
      <c r="AA14" s="26"/>
    </row>
    <row r="15" spans="1:31" ht="21.75" customHeight="1" x14ac:dyDescent="0.2">
      <c r="A15" s="187">
        <v>10</v>
      </c>
      <c r="B15" s="187"/>
      <c r="C15" s="187"/>
      <c r="D15" s="187">
        <v>9</v>
      </c>
      <c r="E15" s="187"/>
      <c r="F15" s="187"/>
      <c r="G15" s="23"/>
      <c r="H15" s="188">
        <v>10</v>
      </c>
      <c r="I15" s="189"/>
      <c r="J15" s="190"/>
      <c r="K15" s="188">
        <v>9</v>
      </c>
      <c r="L15" s="189"/>
      <c r="M15" s="190"/>
      <c r="N15" s="23"/>
      <c r="O15" s="187">
        <v>10</v>
      </c>
      <c r="P15" s="187"/>
      <c r="Q15" s="187"/>
      <c r="R15" s="187">
        <v>9</v>
      </c>
      <c r="S15" s="187"/>
      <c r="T15" s="187"/>
      <c r="U15" s="23"/>
      <c r="V15" s="187">
        <v>10</v>
      </c>
      <c r="W15" s="187"/>
      <c r="X15" s="187"/>
      <c r="Y15" s="187">
        <v>9</v>
      </c>
      <c r="Z15" s="187"/>
      <c r="AA15" s="187"/>
    </row>
    <row r="16" spans="1:31" ht="21.75" customHeight="1" x14ac:dyDescent="0.2">
      <c r="A16" s="187"/>
      <c r="B16" s="187"/>
      <c r="C16" s="187"/>
      <c r="D16" s="187"/>
      <c r="E16" s="187"/>
      <c r="F16" s="187"/>
      <c r="G16" s="23"/>
      <c r="H16" s="188"/>
      <c r="I16" s="189"/>
      <c r="J16" s="190"/>
      <c r="K16" s="188"/>
      <c r="L16" s="189"/>
      <c r="M16" s="190"/>
      <c r="N16" s="23"/>
      <c r="O16" s="187"/>
      <c r="P16" s="187"/>
      <c r="Q16" s="187"/>
      <c r="R16" s="187"/>
      <c r="S16" s="187"/>
      <c r="T16" s="187"/>
      <c r="U16" s="23"/>
      <c r="V16" s="187"/>
      <c r="W16" s="187"/>
      <c r="X16" s="187"/>
      <c r="Y16" s="187"/>
      <c r="Z16" s="187"/>
      <c r="AA16" s="187"/>
    </row>
    <row r="17" spans="1:27" ht="21.75" customHeight="1" x14ac:dyDescent="0.2">
      <c r="A17" s="191" t="s">
        <v>144</v>
      </c>
      <c r="B17" s="191"/>
      <c r="C17" s="191"/>
      <c r="D17" s="191" t="s">
        <v>143</v>
      </c>
      <c r="E17" s="191"/>
      <c r="F17" s="191"/>
      <c r="G17" s="23"/>
      <c r="H17" s="192" t="s">
        <v>144</v>
      </c>
      <c r="I17" s="193"/>
      <c r="J17" s="194"/>
      <c r="K17" s="192" t="s">
        <v>143</v>
      </c>
      <c r="L17" s="193"/>
      <c r="M17" s="194"/>
      <c r="N17" s="23"/>
      <c r="O17" s="191" t="s">
        <v>144</v>
      </c>
      <c r="P17" s="191"/>
      <c r="Q17" s="191"/>
      <c r="R17" s="191" t="s">
        <v>143</v>
      </c>
      <c r="S17" s="191"/>
      <c r="T17" s="191"/>
      <c r="U17" s="23"/>
      <c r="V17" s="191" t="s">
        <v>144</v>
      </c>
      <c r="W17" s="191"/>
      <c r="X17" s="191"/>
      <c r="Y17" s="191" t="s">
        <v>143</v>
      </c>
      <c r="Z17" s="191"/>
      <c r="AA17" s="191"/>
    </row>
    <row r="18" spans="1:27" ht="21.75" customHeight="1" x14ac:dyDescent="0.2">
      <c r="A18" s="191"/>
      <c r="B18" s="191"/>
      <c r="C18" s="191"/>
      <c r="D18" s="191"/>
      <c r="E18" s="191"/>
      <c r="F18" s="191"/>
      <c r="G18" s="23"/>
      <c r="H18" s="195"/>
      <c r="I18" s="196"/>
      <c r="J18" s="197"/>
      <c r="K18" s="195"/>
      <c r="L18" s="196"/>
      <c r="M18" s="197"/>
      <c r="N18" s="23"/>
      <c r="O18" s="191"/>
      <c r="P18" s="191"/>
      <c r="Q18" s="191"/>
      <c r="R18" s="191"/>
      <c r="S18" s="191"/>
      <c r="T18" s="191"/>
      <c r="U18" s="23"/>
      <c r="V18" s="191"/>
      <c r="W18" s="191"/>
      <c r="X18" s="191"/>
      <c r="Y18" s="191"/>
      <c r="Z18" s="191"/>
      <c r="AA18" s="191"/>
    </row>
    <row r="19" spans="1:27" ht="21.75" customHeight="1" x14ac:dyDescent="0.2">
      <c r="A19" s="191"/>
      <c r="B19" s="191"/>
      <c r="C19" s="191"/>
      <c r="D19" s="191"/>
      <c r="E19" s="191"/>
      <c r="F19" s="191"/>
      <c r="G19" s="23"/>
      <c r="H19" s="198"/>
      <c r="I19" s="199"/>
      <c r="J19" s="200"/>
      <c r="K19" s="198"/>
      <c r="L19" s="199"/>
      <c r="M19" s="200"/>
      <c r="N19" s="23"/>
      <c r="O19" s="191"/>
      <c r="P19" s="191"/>
      <c r="Q19" s="191"/>
      <c r="R19" s="191"/>
      <c r="S19" s="191"/>
      <c r="T19" s="191"/>
      <c r="U19" s="23"/>
      <c r="V19" s="191"/>
      <c r="W19" s="191"/>
      <c r="X19" s="191"/>
      <c r="Y19" s="191"/>
      <c r="Z19" s="191"/>
      <c r="AA19" s="191"/>
    </row>
    <row r="20" spans="1:27" ht="21.75" customHeight="1" x14ac:dyDescent="0.2"/>
    <row r="21" spans="1:27" ht="21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 t="str">
        <f>Feuil1!D6</f>
        <v>2ème étape Challenge CHAIRMARTIN</v>
      </c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7"/>
    </row>
    <row r="22" spans="1:27" ht="21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</row>
    <row r="23" spans="1:2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</row>
  </sheetData>
  <mergeCells count="79">
    <mergeCell ref="B1:F1"/>
    <mergeCell ref="I1:M1"/>
    <mergeCell ref="P1:T1"/>
    <mergeCell ref="W1:AA1"/>
    <mergeCell ref="B2:F2"/>
    <mergeCell ref="I2:M2"/>
    <mergeCell ref="P2:T2"/>
    <mergeCell ref="W2:AA2"/>
    <mergeCell ref="V3:W3"/>
    <mergeCell ref="X3:AA3"/>
    <mergeCell ref="A4:B4"/>
    <mergeCell ref="H4:I4"/>
    <mergeCell ref="O4:P4"/>
    <mergeCell ref="V4:W4"/>
    <mergeCell ref="A3:B3"/>
    <mergeCell ref="C3:G3"/>
    <mergeCell ref="H3:I3"/>
    <mergeCell ref="J3:N3"/>
    <mergeCell ref="O3:P3"/>
    <mergeCell ref="Q3:U3"/>
    <mergeCell ref="A5:B5"/>
    <mergeCell ref="C5:D5"/>
    <mergeCell ref="E5:F5"/>
    <mergeCell ref="H5:I5"/>
    <mergeCell ref="J5:K5"/>
    <mergeCell ref="Q5:R5"/>
    <mergeCell ref="S5:T5"/>
    <mergeCell ref="V5:W5"/>
    <mergeCell ref="X5:Y5"/>
    <mergeCell ref="Z5:AA5"/>
    <mergeCell ref="E6:E7"/>
    <mergeCell ref="F6:F7"/>
    <mergeCell ref="H6:H7"/>
    <mergeCell ref="I6:K6"/>
    <mergeCell ref="O5:P5"/>
    <mergeCell ref="L5:M5"/>
    <mergeCell ref="V6:V7"/>
    <mergeCell ref="W6:Y6"/>
    <mergeCell ref="Z6:Z7"/>
    <mergeCell ref="AA6:AA7"/>
    <mergeCell ref="A14:E14"/>
    <mergeCell ref="H14:L14"/>
    <mergeCell ref="O14:S14"/>
    <mergeCell ref="V14:Z14"/>
    <mergeCell ref="L6:L7"/>
    <mergeCell ref="M6:M7"/>
    <mergeCell ref="O6:O7"/>
    <mergeCell ref="P6:R6"/>
    <mergeCell ref="S6:S7"/>
    <mergeCell ref="T6:T7"/>
    <mergeCell ref="A6:A7"/>
    <mergeCell ref="B6:D6"/>
    <mergeCell ref="V15:X15"/>
    <mergeCell ref="Y15:AA15"/>
    <mergeCell ref="A16:C16"/>
    <mergeCell ref="D16:F16"/>
    <mergeCell ref="H16:J16"/>
    <mergeCell ref="K16:M16"/>
    <mergeCell ref="O16:Q16"/>
    <mergeCell ref="R16:T16"/>
    <mergeCell ref="V16:X16"/>
    <mergeCell ref="Y16:AA16"/>
    <mergeCell ref="A15:C15"/>
    <mergeCell ref="D15:F15"/>
    <mergeCell ref="H15:J15"/>
    <mergeCell ref="K15:M15"/>
    <mergeCell ref="O15:Q15"/>
    <mergeCell ref="R15:T15"/>
    <mergeCell ref="V17:X19"/>
    <mergeCell ref="Y17:AA19"/>
    <mergeCell ref="A21:N22"/>
    <mergeCell ref="O21:AA22"/>
    <mergeCell ref="A23:AA23"/>
    <mergeCell ref="A17:C19"/>
    <mergeCell ref="D17:F19"/>
    <mergeCell ref="H17:J19"/>
    <mergeCell ref="K17:M19"/>
    <mergeCell ref="O17:Q19"/>
    <mergeCell ref="R17:T19"/>
  </mergeCells>
  <pageMargins left="0.25" right="0.25" top="0.75" bottom="0.75" header="0.3" footer="0.3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7C30E-BCA3-487E-839D-DECD993C5130}">
  <sheetPr codeName="Feuil93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VLOOKUP(F2,Liste!B:J,2,FALSE)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Feuil1!B22</f>
        <v>2D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3">
        <v>1</v>
      </c>
      <c r="C6" s="13">
        <v>2</v>
      </c>
      <c r="D6" s="13">
        <v>3</v>
      </c>
      <c r="E6" s="166"/>
      <c r="F6" s="166"/>
      <c r="G6" s="165"/>
      <c r="H6" s="165"/>
      <c r="J6" s="165"/>
      <c r="K6" s="13">
        <v>1</v>
      </c>
      <c r="L6" s="13">
        <v>2</v>
      </c>
      <c r="M6" s="13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e">
        <f>VLOOKUP(F2,Liste!B:J,2,FALSE)</f>
        <v>#N/A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O5:O6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42276-641E-4CA1-A0F2-B6FB9E773551}">
  <sheetPr codeName="Feuil132"/>
  <dimension ref="A1:AE23"/>
  <sheetViews>
    <sheetView workbookViewId="0">
      <selection activeCell="A21" sqref="A21:AA23"/>
    </sheetView>
  </sheetViews>
  <sheetFormatPr baseColWidth="10" defaultRowHeight="12.75" x14ac:dyDescent="0.2"/>
  <cols>
    <col min="1" max="1" width="4.5703125" style="1" customWidth="1"/>
    <col min="2" max="6" width="5.85546875" style="1" customWidth="1"/>
    <col min="7" max="7" width="2.140625" style="1" customWidth="1"/>
    <col min="8" max="8" width="4.5703125" style="1" customWidth="1"/>
    <col min="9" max="13" width="5.85546875" style="1" customWidth="1"/>
    <col min="14" max="14" width="2.140625" style="1" customWidth="1"/>
    <col min="15" max="15" width="4.5703125" style="1" customWidth="1"/>
    <col min="16" max="20" width="5.85546875" style="1" customWidth="1"/>
    <col min="21" max="21" width="2.140625" style="1" customWidth="1"/>
    <col min="22" max="22" width="4.5703125" style="1" customWidth="1"/>
    <col min="23" max="27" width="5.85546875" style="1" customWidth="1"/>
    <col min="28" max="30" width="11.42578125" style="1"/>
    <col min="31" max="31" width="21.85546875" style="1" customWidth="1"/>
    <col min="32" max="16384" width="11.42578125" style="1"/>
  </cols>
  <sheetData>
    <row r="1" spans="1:31" ht="21.75" customHeight="1" x14ac:dyDescent="0.2">
      <c r="A1" s="101" t="s">
        <v>130</v>
      </c>
      <c r="B1" s="170" t="e">
        <f>VLOOKUP(C4,Liste!B:K,2,FALSE)</f>
        <v>#N/A</v>
      </c>
      <c r="C1" s="170"/>
      <c r="D1" s="170"/>
      <c r="E1" s="170"/>
      <c r="F1" s="170"/>
      <c r="G1" s="18"/>
      <c r="H1" s="101" t="s">
        <v>130</v>
      </c>
      <c r="I1" s="170" t="e">
        <f>VLOOKUP(J4,Liste!B:C,2,FALSE)</f>
        <v>#N/A</v>
      </c>
      <c r="J1" s="170"/>
      <c r="K1" s="170"/>
      <c r="L1" s="170"/>
      <c r="M1" s="170"/>
      <c r="N1" s="19"/>
      <c r="O1" s="101" t="s">
        <v>130</v>
      </c>
      <c r="P1" s="170" t="e">
        <f>VLOOKUP(Q4,Liste!B:C,2,FALSE)</f>
        <v>#N/A</v>
      </c>
      <c r="Q1" s="170"/>
      <c r="R1" s="170"/>
      <c r="S1" s="170"/>
      <c r="T1" s="170"/>
      <c r="U1" s="19"/>
      <c r="V1" s="101" t="s">
        <v>130</v>
      </c>
      <c r="W1" s="170" t="e">
        <f>VLOOKUP(X4,Liste!B:C,2,FALSE)</f>
        <v>#N/A</v>
      </c>
      <c r="X1" s="170"/>
      <c r="Y1" s="170"/>
      <c r="Z1" s="170"/>
      <c r="AA1" s="170"/>
    </row>
    <row r="2" spans="1:31" ht="21.75" customHeight="1" x14ac:dyDescent="0.2">
      <c r="A2" s="101" t="s">
        <v>30</v>
      </c>
      <c r="B2" s="170" t="e">
        <f>VLOOKUP(C4,Liste!B:D,3,FALSE)</f>
        <v>#N/A</v>
      </c>
      <c r="C2" s="170"/>
      <c r="D2" s="170"/>
      <c r="E2" s="170"/>
      <c r="F2" s="170"/>
      <c r="G2" s="18"/>
      <c r="H2" s="101" t="s">
        <v>30</v>
      </c>
      <c r="I2" s="170" t="e">
        <f>VLOOKUP(J4,Liste!B:D,3,FALSE)</f>
        <v>#N/A</v>
      </c>
      <c r="J2" s="170"/>
      <c r="K2" s="170"/>
      <c r="L2" s="170"/>
      <c r="M2" s="170"/>
      <c r="N2" s="19"/>
      <c r="O2" s="101" t="s">
        <v>30</v>
      </c>
      <c r="P2" s="170" t="e">
        <f>VLOOKUP(Q4,Liste!B:D,3,FALSE)</f>
        <v>#N/A</v>
      </c>
      <c r="Q2" s="170"/>
      <c r="R2" s="170"/>
      <c r="S2" s="170"/>
      <c r="T2" s="170"/>
      <c r="U2" s="19"/>
      <c r="V2" s="101" t="s">
        <v>30</v>
      </c>
      <c r="W2" s="170" t="e">
        <f>VLOOKUP(X4,Liste!B:D,3,FALSE)</f>
        <v>#N/A</v>
      </c>
      <c r="X2" s="170"/>
      <c r="Y2" s="170"/>
      <c r="Z2" s="170"/>
      <c r="AA2" s="170"/>
    </row>
    <row r="3" spans="1:31" ht="21.75" customHeight="1" x14ac:dyDescent="0.2">
      <c r="A3" s="171" t="s">
        <v>131</v>
      </c>
      <c r="B3" s="171"/>
      <c r="C3" s="170" t="e">
        <f>VLOOKUP(C4,Liste!B:K,5,FALSE)</f>
        <v>#N/A</v>
      </c>
      <c r="D3" s="170"/>
      <c r="E3" s="170"/>
      <c r="F3" s="170"/>
      <c r="G3" s="170"/>
      <c r="H3" s="171" t="s">
        <v>131</v>
      </c>
      <c r="I3" s="171"/>
      <c r="J3" s="170" t="e">
        <f>VLOOKUP(J4,Liste!B:K,5,FALSE)</f>
        <v>#N/A</v>
      </c>
      <c r="K3" s="170"/>
      <c r="L3" s="170"/>
      <c r="M3" s="170"/>
      <c r="N3" s="170"/>
      <c r="O3" s="171" t="s">
        <v>131</v>
      </c>
      <c r="P3" s="171"/>
      <c r="Q3" s="170" t="e">
        <f>VLOOKUP(Q4,Liste!B:F,5,FALSE)</f>
        <v>#N/A</v>
      </c>
      <c r="R3" s="170"/>
      <c r="S3" s="170"/>
      <c r="T3" s="170"/>
      <c r="U3" s="170"/>
      <c r="V3" s="171" t="s">
        <v>131</v>
      </c>
      <c r="W3" s="171"/>
      <c r="X3" s="170" t="e">
        <f>VLOOKUP(X4,Liste!B:F,5,FALSE)</f>
        <v>#N/A</v>
      </c>
      <c r="Y3" s="170"/>
      <c r="Z3" s="170"/>
      <c r="AA3" s="170"/>
      <c r="AB3" s="20"/>
    </row>
    <row r="4" spans="1:31" ht="21.75" customHeight="1" x14ac:dyDescent="0.2">
      <c r="A4" s="171" t="s">
        <v>132</v>
      </c>
      <c r="B4" s="171"/>
      <c r="C4" s="21" t="str">
        <f>Feuil1!N23</f>
        <v>14E</v>
      </c>
      <c r="D4" s="18"/>
      <c r="E4" s="18"/>
      <c r="F4" s="18"/>
      <c r="G4" s="18"/>
      <c r="H4" s="171" t="s">
        <v>132</v>
      </c>
      <c r="I4" s="171"/>
      <c r="J4" s="21" t="str">
        <f>Feuil1!N24</f>
        <v>14F</v>
      </c>
      <c r="K4" s="18"/>
      <c r="L4" s="18"/>
      <c r="M4" s="18"/>
      <c r="N4" s="18"/>
      <c r="O4" s="171" t="s">
        <v>132</v>
      </c>
      <c r="P4" s="171"/>
      <c r="Q4" s="21" t="str">
        <f>Feuil1!N25</f>
        <v>14G</v>
      </c>
      <c r="R4" s="18"/>
      <c r="S4" s="18"/>
      <c r="T4" s="18"/>
      <c r="U4" s="18"/>
      <c r="V4" s="171" t="s">
        <v>132</v>
      </c>
      <c r="W4" s="171"/>
      <c r="X4" s="21" t="str">
        <f>Feuil1!N26</f>
        <v>14H</v>
      </c>
      <c r="Y4" s="18"/>
      <c r="Z4" s="18"/>
      <c r="AA4" s="18"/>
      <c r="AE4" s="22"/>
    </row>
    <row r="5" spans="1:31" ht="21.75" customHeight="1" x14ac:dyDescent="0.2">
      <c r="A5" s="172" t="str">
        <f>Feuil1!D4</f>
        <v>2ème Tir</v>
      </c>
      <c r="B5" s="172"/>
      <c r="C5" s="163" t="s">
        <v>175</v>
      </c>
      <c r="D5" s="163"/>
      <c r="E5" s="173" t="e">
        <f>VLOOKUP(C4,Liste!B:K,4,FALSE)</f>
        <v>#N/A</v>
      </c>
      <c r="F5" s="173"/>
      <c r="G5" s="23"/>
      <c r="H5" s="172" t="str">
        <f>Feuil1!D4</f>
        <v>2ème Tir</v>
      </c>
      <c r="I5" s="172"/>
      <c r="J5" s="163" t="s">
        <v>175</v>
      </c>
      <c r="K5" s="163"/>
      <c r="L5" s="173" t="e">
        <f>VLOOKUP(J4,Liste!B:K,4,FALSE)</f>
        <v>#N/A</v>
      </c>
      <c r="M5" s="173"/>
      <c r="N5" s="23"/>
      <c r="O5" s="172" t="str">
        <f>Feuil1!D4</f>
        <v>2ème Tir</v>
      </c>
      <c r="P5" s="172"/>
      <c r="Q5" s="163" t="s">
        <v>175</v>
      </c>
      <c r="R5" s="163"/>
      <c r="S5" s="173" t="e">
        <f>VLOOKUP(Q4,Liste!B:E,4,FALSE)</f>
        <v>#N/A</v>
      </c>
      <c r="T5" s="173"/>
      <c r="U5" s="23"/>
      <c r="V5" s="172" t="str">
        <f>Feuil1!D4</f>
        <v>2ème Tir</v>
      </c>
      <c r="W5" s="172"/>
      <c r="X5" s="163" t="s">
        <v>175</v>
      </c>
      <c r="Y5" s="163"/>
      <c r="Z5" s="173" t="e">
        <f>VLOOKUP(X4,Liste!B:E,4,FALSE)</f>
        <v>#N/A</v>
      </c>
      <c r="AA5" s="173"/>
    </row>
    <row r="6" spans="1:31" ht="21.75" customHeight="1" x14ac:dyDescent="0.2">
      <c r="A6" s="180" t="s">
        <v>176</v>
      </c>
      <c r="B6" s="174" t="s">
        <v>177</v>
      </c>
      <c r="C6" s="174"/>
      <c r="D6" s="174"/>
      <c r="E6" s="174" t="s">
        <v>138</v>
      </c>
      <c r="F6" s="174" t="s">
        <v>139</v>
      </c>
      <c r="G6" s="18"/>
      <c r="H6" s="175" t="str">
        <f>A6</f>
        <v>N°</v>
      </c>
      <c r="I6" s="177" t="str">
        <f>B6</f>
        <v>Points par flèches</v>
      </c>
      <c r="J6" s="178"/>
      <c r="K6" s="179"/>
      <c r="L6" s="185" t="s">
        <v>138</v>
      </c>
      <c r="M6" s="185" t="s">
        <v>139</v>
      </c>
      <c r="N6" s="18"/>
      <c r="O6" s="180" t="s">
        <v>176</v>
      </c>
      <c r="P6" s="174" t="s">
        <v>177</v>
      </c>
      <c r="Q6" s="174"/>
      <c r="R6" s="174"/>
      <c r="S6" s="174" t="s">
        <v>138</v>
      </c>
      <c r="T6" s="174" t="s">
        <v>139</v>
      </c>
      <c r="U6" s="18"/>
      <c r="V6" s="180" t="str">
        <f>O6</f>
        <v>N°</v>
      </c>
      <c r="W6" s="174" t="str">
        <f>P6</f>
        <v>Points par flèches</v>
      </c>
      <c r="X6" s="174"/>
      <c r="Y6" s="174"/>
      <c r="Z6" s="174" t="s">
        <v>138</v>
      </c>
      <c r="AA6" s="174" t="s">
        <v>139</v>
      </c>
    </row>
    <row r="7" spans="1:31" ht="21.75" customHeight="1" x14ac:dyDescent="0.2">
      <c r="A7" s="180"/>
      <c r="B7" s="102">
        <v>1</v>
      </c>
      <c r="C7" s="102">
        <v>2</v>
      </c>
      <c r="D7" s="102">
        <v>3</v>
      </c>
      <c r="E7" s="174"/>
      <c r="F7" s="174"/>
      <c r="G7" s="18"/>
      <c r="H7" s="176"/>
      <c r="I7" s="102">
        <v>1</v>
      </c>
      <c r="J7" s="102">
        <v>2</v>
      </c>
      <c r="K7" s="102">
        <v>3</v>
      </c>
      <c r="L7" s="186"/>
      <c r="M7" s="186"/>
      <c r="N7" s="18"/>
      <c r="O7" s="180"/>
      <c r="P7" s="102">
        <v>1</v>
      </c>
      <c r="Q7" s="102">
        <v>2</v>
      </c>
      <c r="R7" s="102">
        <v>3</v>
      </c>
      <c r="S7" s="174"/>
      <c r="T7" s="174"/>
      <c r="U7" s="18"/>
      <c r="V7" s="180"/>
      <c r="W7" s="102">
        <v>1</v>
      </c>
      <c r="X7" s="102">
        <v>2</v>
      </c>
      <c r="Y7" s="102">
        <v>3</v>
      </c>
      <c r="Z7" s="174"/>
      <c r="AA7" s="174"/>
    </row>
    <row r="8" spans="1:31" ht="21.75" customHeight="1" x14ac:dyDescent="0.2">
      <c r="A8" s="25">
        <v>1</v>
      </c>
      <c r="B8" s="25"/>
      <c r="C8" s="25"/>
      <c r="D8" s="25"/>
      <c r="E8" s="25"/>
      <c r="F8" s="25"/>
      <c r="G8" s="18"/>
      <c r="H8" s="25">
        <v>1</v>
      </c>
      <c r="I8" s="25"/>
      <c r="J8" s="25"/>
      <c r="K8" s="25"/>
      <c r="L8" s="25"/>
      <c r="M8" s="25"/>
      <c r="N8" s="18"/>
      <c r="O8" s="25">
        <v>1</v>
      </c>
      <c r="P8" s="25"/>
      <c r="Q8" s="25"/>
      <c r="R8" s="25"/>
      <c r="S8" s="25"/>
      <c r="T8" s="25"/>
      <c r="U8" s="18"/>
      <c r="V8" s="25">
        <v>1</v>
      </c>
      <c r="W8" s="25"/>
      <c r="X8" s="25"/>
      <c r="Y8" s="25"/>
      <c r="Z8" s="25"/>
      <c r="AA8" s="25"/>
    </row>
    <row r="9" spans="1:31" ht="21.75" customHeight="1" x14ac:dyDescent="0.3">
      <c r="A9" s="25">
        <v>2</v>
      </c>
      <c r="B9" s="25"/>
      <c r="C9" s="25"/>
      <c r="D9" s="25"/>
      <c r="E9" s="25"/>
      <c r="F9" s="25"/>
      <c r="G9" s="18"/>
      <c r="H9" s="25">
        <v>2</v>
      </c>
      <c r="I9" s="25"/>
      <c r="J9" s="25"/>
      <c r="K9" s="25"/>
      <c r="L9" s="25"/>
      <c r="M9" s="25"/>
      <c r="N9" s="18"/>
      <c r="O9" s="25">
        <v>2</v>
      </c>
      <c r="P9" s="25"/>
      <c r="Q9" s="25"/>
      <c r="R9" s="25"/>
      <c r="S9" s="25"/>
      <c r="T9" s="25"/>
      <c r="U9" s="18"/>
      <c r="V9" s="25">
        <v>2</v>
      </c>
      <c r="W9" s="25"/>
      <c r="X9" s="25"/>
      <c r="Y9" s="25"/>
      <c r="Z9" s="25"/>
      <c r="AA9" s="25"/>
      <c r="AE9" s="9"/>
    </row>
    <row r="10" spans="1:31" ht="21.75" customHeight="1" x14ac:dyDescent="0.2">
      <c r="A10" s="25">
        <v>3</v>
      </c>
      <c r="B10" s="25"/>
      <c r="C10" s="25"/>
      <c r="D10" s="25"/>
      <c r="E10" s="25"/>
      <c r="F10" s="25"/>
      <c r="G10" s="18"/>
      <c r="H10" s="25">
        <v>3</v>
      </c>
      <c r="I10" s="25"/>
      <c r="J10" s="25"/>
      <c r="K10" s="25"/>
      <c r="L10" s="25"/>
      <c r="M10" s="25"/>
      <c r="N10" s="18"/>
      <c r="O10" s="25">
        <v>3</v>
      </c>
      <c r="P10" s="25"/>
      <c r="Q10" s="25"/>
      <c r="R10" s="25"/>
      <c r="S10" s="25"/>
      <c r="T10" s="25"/>
      <c r="U10" s="18"/>
      <c r="V10" s="25">
        <v>3</v>
      </c>
      <c r="W10" s="25"/>
      <c r="X10" s="25"/>
      <c r="Y10" s="25"/>
      <c r="Z10" s="25"/>
      <c r="AA10" s="25"/>
    </row>
    <row r="11" spans="1:31" ht="21.75" customHeight="1" x14ac:dyDescent="0.2">
      <c r="A11" s="25">
        <v>4</v>
      </c>
      <c r="B11" s="25"/>
      <c r="C11" s="25"/>
      <c r="D11" s="25"/>
      <c r="E11" s="25"/>
      <c r="F11" s="25"/>
      <c r="G11" s="18"/>
      <c r="H11" s="25">
        <v>4</v>
      </c>
      <c r="I11" s="25"/>
      <c r="J11" s="25"/>
      <c r="K11" s="25"/>
      <c r="L11" s="25"/>
      <c r="M11" s="25"/>
      <c r="N11" s="18"/>
      <c r="O11" s="25">
        <v>4</v>
      </c>
      <c r="P11" s="25"/>
      <c r="Q11" s="25"/>
      <c r="R11" s="25"/>
      <c r="S11" s="25"/>
      <c r="T11" s="25"/>
      <c r="U11" s="18"/>
      <c r="V11" s="25">
        <v>4</v>
      </c>
      <c r="W11" s="25"/>
      <c r="X11" s="25"/>
      <c r="Y11" s="25"/>
      <c r="Z11" s="25"/>
      <c r="AA11" s="25"/>
    </row>
    <row r="12" spans="1:31" ht="21.75" customHeight="1" x14ac:dyDescent="0.2">
      <c r="A12" s="25">
        <v>5</v>
      </c>
      <c r="B12" s="25"/>
      <c r="C12" s="25"/>
      <c r="D12" s="25"/>
      <c r="E12" s="25"/>
      <c r="F12" s="25"/>
      <c r="G12" s="18"/>
      <c r="H12" s="25">
        <v>5</v>
      </c>
      <c r="I12" s="25"/>
      <c r="J12" s="25"/>
      <c r="K12" s="25"/>
      <c r="L12" s="25"/>
      <c r="M12" s="25"/>
      <c r="N12" s="18"/>
      <c r="O12" s="25">
        <v>5</v>
      </c>
      <c r="P12" s="25"/>
      <c r="Q12" s="25"/>
      <c r="R12" s="25"/>
      <c r="S12" s="25"/>
      <c r="T12" s="25"/>
      <c r="U12" s="18"/>
      <c r="V12" s="25">
        <v>5</v>
      </c>
      <c r="W12" s="25"/>
      <c r="X12" s="25"/>
      <c r="Y12" s="25"/>
      <c r="Z12" s="25"/>
      <c r="AA12" s="25"/>
    </row>
    <row r="13" spans="1:31" ht="21.75" customHeight="1" x14ac:dyDescent="0.2">
      <c r="A13" s="25">
        <v>6</v>
      </c>
      <c r="B13" s="25"/>
      <c r="C13" s="25"/>
      <c r="D13" s="25"/>
      <c r="E13" s="25"/>
      <c r="F13" s="25"/>
      <c r="G13" s="18"/>
      <c r="H13" s="25">
        <v>6</v>
      </c>
      <c r="I13" s="25"/>
      <c r="J13" s="25"/>
      <c r="K13" s="25"/>
      <c r="L13" s="25"/>
      <c r="M13" s="25"/>
      <c r="N13" s="18"/>
      <c r="O13" s="25">
        <v>6</v>
      </c>
      <c r="P13" s="25"/>
      <c r="Q13" s="25"/>
      <c r="R13" s="25"/>
      <c r="S13" s="25"/>
      <c r="T13" s="25"/>
      <c r="U13" s="18"/>
      <c r="V13" s="25">
        <v>6</v>
      </c>
      <c r="W13" s="25"/>
      <c r="X13" s="25"/>
      <c r="Y13" s="25"/>
      <c r="Z13" s="25"/>
      <c r="AA13" s="25"/>
    </row>
    <row r="14" spans="1:31" ht="21.75" customHeight="1" x14ac:dyDescent="0.2">
      <c r="A14" s="181" t="s">
        <v>178</v>
      </c>
      <c r="B14" s="181"/>
      <c r="C14" s="181"/>
      <c r="D14" s="181"/>
      <c r="E14" s="181"/>
      <c r="F14" s="26"/>
      <c r="G14" s="23"/>
      <c r="H14" s="182" t="s">
        <v>178</v>
      </c>
      <c r="I14" s="183"/>
      <c r="J14" s="183"/>
      <c r="K14" s="183"/>
      <c r="L14" s="184"/>
      <c r="M14" s="26"/>
      <c r="N14" s="23"/>
      <c r="O14" s="181" t="s">
        <v>178</v>
      </c>
      <c r="P14" s="181"/>
      <c r="Q14" s="181"/>
      <c r="R14" s="181"/>
      <c r="S14" s="181"/>
      <c r="T14" s="26"/>
      <c r="U14" s="23"/>
      <c r="V14" s="181" t="s">
        <v>178</v>
      </c>
      <c r="W14" s="181"/>
      <c r="X14" s="181"/>
      <c r="Y14" s="181"/>
      <c r="Z14" s="181"/>
      <c r="AA14" s="26"/>
    </row>
    <row r="15" spans="1:31" ht="21.75" customHeight="1" x14ac:dyDescent="0.2">
      <c r="A15" s="187">
        <v>10</v>
      </c>
      <c r="B15" s="187"/>
      <c r="C15" s="187"/>
      <c r="D15" s="187">
        <v>9</v>
      </c>
      <c r="E15" s="187"/>
      <c r="F15" s="187"/>
      <c r="G15" s="23"/>
      <c r="H15" s="188">
        <v>10</v>
      </c>
      <c r="I15" s="189"/>
      <c r="J15" s="190"/>
      <c r="K15" s="188">
        <v>9</v>
      </c>
      <c r="L15" s="189"/>
      <c r="M15" s="190"/>
      <c r="N15" s="23"/>
      <c r="O15" s="187">
        <v>10</v>
      </c>
      <c r="P15" s="187"/>
      <c r="Q15" s="187"/>
      <c r="R15" s="187">
        <v>9</v>
      </c>
      <c r="S15" s="187"/>
      <c r="T15" s="187"/>
      <c r="U15" s="23"/>
      <c r="V15" s="187">
        <v>10</v>
      </c>
      <c r="W15" s="187"/>
      <c r="X15" s="187"/>
      <c r="Y15" s="187">
        <v>9</v>
      </c>
      <c r="Z15" s="187"/>
      <c r="AA15" s="187"/>
    </row>
    <row r="16" spans="1:31" ht="21.75" customHeight="1" x14ac:dyDescent="0.2">
      <c r="A16" s="187"/>
      <c r="B16" s="187"/>
      <c r="C16" s="187"/>
      <c r="D16" s="187"/>
      <c r="E16" s="187"/>
      <c r="F16" s="187"/>
      <c r="G16" s="23"/>
      <c r="H16" s="188"/>
      <c r="I16" s="189"/>
      <c r="J16" s="190"/>
      <c r="K16" s="188"/>
      <c r="L16" s="189"/>
      <c r="M16" s="190"/>
      <c r="N16" s="23"/>
      <c r="O16" s="187"/>
      <c r="P16" s="187"/>
      <c r="Q16" s="187"/>
      <c r="R16" s="187"/>
      <c r="S16" s="187"/>
      <c r="T16" s="187"/>
      <c r="U16" s="23"/>
      <c r="V16" s="187"/>
      <c r="W16" s="187"/>
      <c r="X16" s="187"/>
      <c r="Y16" s="187"/>
      <c r="Z16" s="187"/>
      <c r="AA16" s="187"/>
    </row>
    <row r="17" spans="1:27" ht="21.75" customHeight="1" x14ac:dyDescent="0.2">
      <c r="A17" s="191" t="s">
        <v>144</v>
      </c>
      <c r="B17" s="191"/>
      <c r="C17" s="191"/>
      <c r="D17" s="191" t="s">
        <v>143</v>
      </c>
      <c r="E17" s="191"/>
      <c r="F17" s="191"/>
      <c r="G17" s="23"/>
      <c r="H17" s="192" t="s">
        <v>144</v>
      </c>
      <c r="I17" s="193"/>
      <c r="J17" s="194"/>
      <c r="K17" s="192" t="s">
        <v>143</v>
      </c>
      <c r="L17" s="193"/>
      <c r="M17" s="194"/>
      <c r="N17" s="23"/>
      <c r="O17" s="191" t="s">
        <v>144</v>
      </c>
      <c r="P17" s="191"/>
      <c r="Q17" s="191"/>
      <c r="R17" s="191" t="s">
        <v>143</v>
      </c>
      <c r="S17" s="191"/>
      <c r="T17" s="191"/>
      <c r="U17" s="23"/>
      <c r="V17" s="191" t="s">
        <v>144</v>
      </c>
      <c r="W17" s="191"/>
      <c r="X17" s="191"/>
      <c r="Y17" s="191" t="s">
        <v>143</v>
      </c>
      <c r="Z17" s="191"/>
      <c r="AA17" s="191"/>
    </row>
    <row r="18" spans="1:27" ht="21.75" customHeight="1" x14ac:dyDescent="0.2">
      <c r="A18" s="191"/>
      <c r="B18" s="191"/>
      <c r="C18" s="191"/>
      <c r="D18" s="191"/>
      <c r="E18" s="191"/>
      <c r="F18" s="191"/>
      <c r="G18" s="23"/>
      <c r="H18" s="195"/>
      <c r="I18" s="196"/>
      <c r="J18" s="197"/>
      <c r="K18" s="195"/>
      <c r="L18" s="196"/>
      <c r="M18" s="197"/>
      <c r="N18" s="23"/>
      <c r="O18" s="191"/>
      <c r="P18" s="191"/>
      <c r="Q18" s="191"/>
      <c r="R18" s="191"/>
      <c r="S18" s="191"/>
      <c r="T18" s="191"/>
      <c r="U18" s="23"/>
      <c r="V18" s="191"/>
      <c r="W18" s="191"/>
      <c r="X18" s="191"/>
      <c r="Y18" s="191"/>
      <c r="Z18" s="191"/>
      <c r="AA18" s="191"/>
    </row>
    <row r="19" spans="1:27" ht="21.75" customHeight="1" x14ac:dyDescent="0.2">
      <c r="A19" s="191"/>
      <c r="B19" s="191"/>
      <c r="C19" s="191"/>
      <c r="D19" s="191"/>
      <c r="E19" s="191"/>
      <c r="F19" s="191"/>
      <c r="G19" s="23"/>
      <c r="H19" s="198"/>
      <c r="I19" s="199"/>
      <c r="J19" s="200"/>
      <c r="K19" s="198"/>
      <c r="L19" s="199"/>
      <c r="M19" s="200"/>
      <c r="N19" s="23"/>
      <c r="O19" s="191"/>
      <c r="P19" s="191"/>
      <c r="Q19" s="191"/>
      <c r="R19" s="191"/>
      <c r="S19" s="191"/>
      <c r="T19" s="191"/>
      <c r="U19" s="23"/>
      <c r="V19" s="191"/>
      <c r="W19" s="191"/>
      <c r="X19" s="191"/>
      <c r="Y19" s="191"/>
      <c r="Z19" s="191"/>
      <c r="AA19" s="191"/>
    </row>
    <row r="20" spans="1:27" ht="21.75" customHeight="1" x14ac:dyDescent="0.2"/>
    <row r="21" spans="1:27" ht="21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 t="str">
        <f>Feuil1!D6</f>
        <v>2ème étape Challenge CHAIRMARTIN</v>
      </c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7"/>
    </row>
    <row r="22" spans="1:27" ht="21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</row>
    <row r="23" spans="1:2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</row>
  </sheetData>
  <mergeCells count="79">
    <mergeCell ref="B1:F1"/>
    <mergeCell ref="I1:M1"/>
    <mergeCell ref="P1:T1"/>
    <mergeCell ref="W1:AA1"/>
    <mergeCell ref="B2:F2"/>
    <mergeCell ref="I2:M2"/>
    <mergeCell ref="P2:T2"/>
    <mergeCell ref="W2:AA2"/>
    <mergeCell ref="V3:W3"/>
    <mergeCell ref="X3:AA3"/>
    <mergeCell ref="A4:B4"/>
    <mergeCell ref="H4:I4"/>
    <mergeCell ref="O4:P4"/>
    <mergeCell ref="V4:W4"/>
    <mergeCell ref="A3:B3"/>
    <mergeCell ref="C3:G3"/>
    <mergeCell ref="H3:I3"/>
    <mergeCell ref="J3:N3"/>
    <mergeCell ref="O3:P3"/>
    <mergeCell ref="Q3:U3"/>
    <mergeCell ref="A5:B5"/>
    <mergeCell ref="C5:D5"/>
    <mergeCell ref="E5:F5"/>
    <mergeCell ref="H5:I5"/>
    <mergeCell ref="J5:K5"/>
    <mergeCell ref="Q5:R5"/>
    <mergeCell ref="S5:T5"/>
    <mergeCell ref="V5:W5"/>
    <mergeCell ref="X5:Y5"/>
    <mergeCell ref="Z5:AA5"/>
    <mergeCell ref="E6:E7"/>
    <mergeCell ref="F6:F7"/>
    <mergeCell ref="H6:H7"/>
    <mergeCell ref="I6:K6"/>
    <mergeCell ref="O5:P5"/>
    <mergeCell ref="L5:M5"/>
    <mergeCell ref="V6:V7"/>
    <mergeCell ref="W6:Y6"/>
    <mergeCell ref="Z6:Z7"/>
    <mergeCell ref="AA6:AA7"/>
    <mergeCell ref="A14:E14"/>
    <mergeCell ref="H14:L14"/>
    <mergeCell ref="O14:S14"/>
    <mergeCell ref="V14:Z14"/>
    <mergeCell ref="L6:L7"/>
    <mergeCell ref="M6:M7"/>
    <mergeCell ref="O6:O7"/>
    <mergeCell ref="P6:R6"/>
    <mergeCell ref="S6:S7"/>
    <mergeCell ref="T6:T7"/>
    <mergeCell ref="A6:A7"/>
    <mergeCell ref="B6:D6"/>
    <mergeCell ref="V15:X15"/>
    <mergeCell ref="Y15:AA15"/>
    <mergeCell ref="A16:C16"/>
    <mergeCell ref="D16:F16"/>
    <mergeCell ref="H16:J16"/>
    <mergeCell ref="K16:M16"/>
    <mergeCell ref="O16:Q16"/>
    <mergeCell ref="R16:T16"/>
    <mergeCell ref="V16:X16"/>
    <mergeCell ref="Y16:AA16"/>
    <mergeCell ref="A15:C15"/>
    <mergeCell ref="D15:F15"/>
    <mergeCell ref="H15:J15"/>
    <mergeCell ref="K15:M15"/>
    <mergeCell ref="O15:Q15"/>
    <mergeCell ref="R15:T15"/>
    <mergeCell ref="V17:X19"/>
    <mergeCell ref="Y17:AA19"/>
    <mergeCell ref="A21:N22"/>
    <mergeCell ref="O21:AA22"/>
    <mergeCell ref="A23:AA23"/>
    <mergeCell ref="A17:C19"/>
    <mergeCell ref="D17:F19"/>
    <mergeCell ref="H17:J19"/>
    <mergeCell ref="K17:M19"/>
    <mergeCell ref="O17:Q19"/>
    <mergeCell ref="R17:T19"/>
  </mergeCells>
  <pageMargins left="0.25" right="0.25" top="0.75" bottom="0.75" header="0.3" footer="0.3"/>
  <pageSetup paperSize="9" orientation="landscape" r:id="rId1"/>
  <drawing r:id="rId2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8027F-B6BE-4E0C-B54A-1E54F7CAB7FF}">
  <sheetPr codeName="Feuil133"/>
  <dimension ref="A1:AE23"/>
  <sheetViews>
    <sheetView workbookViewId="0">
      <selection activeCell="A21" sqref="A21:AA23"/>
    </sheetView>
  </sheetViews>
  <sheetFormatPr baseColWidth="10" defaultRowHeight="12.75" x14ac:dyDescent="0.2"/>
  <cols>
    <col min="1" max="1" width="4.5703125" style="1" customWidth="1"/>
    <col min="2" max="6" width="5.85546875" style="1" customWidth="1"/>
    <col min="7" max="7" width="2.140625" style="1" customWidth="1"/>
    <col min="8" max="8" width="4.5703125" style="1" customWidth="1"/>
    <col min="9" max="13" width="5.85546875" style="1" customWidth="1"/>
    <col min="14" max="14" width="2.140625" style="1" customWidth="1"/>
    <col min="15" max="15" width="4.5703125" style="1" customWidth="1"/>
    <col min="16" max="20" width="5.85546875" style="1" customWidth="1"/>
    <col min="21" max="21" width="2.140625" style="1" customWidth="1"/>
    <col min="22" max="22" width="4.5703125" style="1" customWidth="1"/>
    <col min="23" max="27" width="5.85546875" style="1" customWidth="1"/>
    <col min="28" max="30" width="11.42578125" style="1"/>
    <col min="31" max="31" width="21.85546875" style="1" customWidth="1"/>
    <col min="32" max="16384" width="11.42578125" style="1"/>
  </cols>
  <sheetData>
    <row r="1" spans="1:31" ht="21.75" customHeight="1" x14ac:dyDescent="0.2">
      <c r="A1" s="101"/>
      <c r="B1" s="170" t="e">
        <f>VLOOKUP(C4,Liste!B:K,2,FALSE)</f>
        <v>#N/A</v>
      </c>
      <c r="C1" s="170"/>
      <c r="D1" s="170"/>
      <c r="E1" s="170"/>
      <c r="F1" s="170"/>
      <c r="G1" s="18"/>
      <c r="H1" s="101" t="s">
        <v>130</v>
      </c>
      <c r="I1" s="170" t="e">
        <f>VLOOKUP(J4,Liste!B:C,2,FALSE)</f>
        <v>#N/A</v>
      </c>
      <c r="J1" s="170"/>
      <c r="K1" s="170"/>
      <c r="L1" s="170"/>
      <c r="M1" s="170"/>
      <c r="N1" s="19"/>
      <c r="O1" s="101" t="s">
        <v>130</v>
      </c>
      <c r="P1" s="170" t="e">
        <f>VLOOKUP(Q4,Liste!B:C,2,FALSE)</f>
        <v>#N/A</v>
      </c>
      <c r="Q1" s="170"/>
      <c r="R1" s="170"/>
      <c r="S1" s="170"/>
      <c r="T1" s="170"/>
      <c r="U1" s="19"/>
      <c r="V1" s="101" t="s">
        <v>130</v>
      </c>
      <c r="W1" s="170" t="e">
        <f>VLOOKUP(X4,Liste!B:C,2,FALSE)</f>
        <v>#N/A</v>
      </c>
      <c r="X1" s="170"/>
      <c r="Y1" s="170"/>
      <c r="Z1" s="170"/>
      <c r="AA1" s="170"/>
    </row>
    <row r="2" spans="1:31" ht="21.75" customHeight="1" x14ac:dyDescent="0.2">
      <c r="A2" s="101" t="s">
        <v>30</v>
      </c>
      <c r="B2" s="170" t="e">
        <f>VLOOKUP(C4,Liste!B:D,3,FALSE)</f>
        <v>#N/A</v>
      </c>
      <c r="C2" s="170"/>
      <c r="D2" s="170"/>
      <c r="E2" s="170"/>
      <c r="F2" s="170"/>
      <c r="G2" s="18"/>
      <c r="H2" s="101" t="s">
        <v>30</v>
      </c>
      <c r="I2" s="170" t="e">
        <f>VLOOKUP(J4,Liste!B:D,3,FALSE)</f>
        <v>#N/A</v>
      </c>
      <c r="J2" s="170"/>
      <c r="K2" s="170"/>
      <c r="L2" s="170"/>
      <c r="M2" s="170"/>
      <c r="N2" s="19"/>
      <c r="O2" s="101" t="s">
        <v>30</v>
      </c>
      <c r="P2" s="170" t="e">
        <f>VLOOKUP(Q4,Liste!B:D,3,FALSE)</f>
        <v>#N/A</v>
      </c>
      <c r="Q2" s="170"/>
      <c r="R2" s="170"/>
      <c r="S2" s="170"/>
      <c r="T2" s="170"/>
      <c r="U2" s="19"/>
      <c r="V2" s="101" t="s">
        <v>30</v>
      </c>
      <c r="W2" s="170" t="e">
        <f>VLOOKUP(X4,Liste!B:D,3,FALSE)</f>
        <v>#N/A</v>
      </c>
      <c r="X2" s="170"/>
      <c r="Y2" s="170"/>
      <c r="Z2" s="170"/>
      <c r="AA2" s="170"/>
    </row>
    <row r="3" spans="1:31" ht="21.75" customHeight="1" x14ac:dyDescent="0.2">
      <c r="A3" s="171" t="s">
        <v>131</v>
      </c>
      <c r="B3" s="171"/>
      <c r="C3" s="170" t="e">
        <f>VLOOKUP(C4,Liste!B:K,5,FALSE)</f>
        <v>#N/A</v>
      </c>
      <c r="D3" s="170"/>
      <c r="E3" s="170"/>
      <c r="F3" s="170"/>
      <c r="G3" s="170"/>
      <c r="H3" s="171" t="s">
        <v>131</v>
      </c>
      <c r="I3" s="171"/>
      <c r="J3" s="170" t="e">
        <f>VLOOKUP(J4,Liste!B:K,5,FALSE)</f>
        <v>#N/A</v>
      </c>
      <c r="K3" s="170"/>
      <c r="L3" s="170"/>
      <c r="M3" s="170"/>
      <c r="N3" s="170"/>
      <c r="O3" s="171" t="s">
        <v>131</v>
      </c>
      <c r="P3" s="171"/>
      <c r="Q3" s="170" t="e">
        <f>VLOOKUP(Q4,Liste!B:F,5,FALSE)</f>
        <v>#N/A</v>
      </c>
      <c r="R3" s="170"/>
      <c r="S3" s="170"/>
      <c r="T3" s="170"/>
      <c r="U3" s="170"/>
      <c r="V3" s="171" t="s">
        <v>131</v>
      </c>
      <c r="W3" s="171"/>
      <c r="X3" s="170" t="e">
        <f>VLOOKUP(X4,Liste!B:F,5,FALSE)</f>
        <v>#N/A</v>
      </c>
      <c r="Y3" s="170"/>
      <c r="Z3" s="170"/>
      <c r="AA3" s="170"/>
      <c r="AB3" s="20"/>
    </row>
    <row r="4" spans="1:31" ht="21.75" customHeight="1" x14ac:dyDescent="0.2">
      <c r="A4" s="171" t="s">
        <v>132</v>
      </c>
      <c r="B4" s="171"/>
      <c r="C4" s="21" t="str">
        <f>Feuil1!P11</f>
        <v>15A</v>
      </c>
      <c r="D4" s="18"/>
      <c r="E4" s="18"/>
      <c r="F4" s="18"/>
      <c r="G4" s="18"/>
      <c r="H4" s="171" t="s">
        <v>132</v>
      </c>
      <c r="I4" s="171"/>
      <c r="J4" s="21" t="str">
        <f>Feuil1!P12</f>
        <v>15B</v>
      </c>
      <c r="K4" s="18"/>
      <c r="L4" s="18"/>
      <c r="M4" s="18"/>
      <c r="N4" s="18"/>
      <c r="O4" s="171" t="s">
        <v>132</v>
      </c>
      <c r="P4" s="171"/>
      <c r="Q4" s="21" t="str">
        <f>Feuil1!P13</f>
        <v>15C</v>
      </c>
      <c r="R4" s="18"/>
      <c r="S4" s="18"/>
      <c r="T4" s="18"/>
      <c r="U4" s="18"/>
      <c r="V4" s="171" t="s">
        <v>132</v>
      </c>
      <c r="W4" s="171"/>
      <c r="X4" s="21" t="str">
        <f>Feuil1!P14</f>
        <v>15D</v>
      </c>
      <c r="Y4" s="18"/>
      <c r="Z4" s="18"/>
      <c r="AA4" s="18"/>
      <c r="AE4" s="22"/>
    </row>
    <row r="5" spans="1:31" ht="21.75" customHeight="1" x14ac:dyDescent="0.2">
      <c r="A5" s="172" t="str">
        <f>Feuil1!D4</f>
        <v>2ème Tir</v>
      </c>
      <c r="B5" s="172"/>
      <c r="C5" s="163" t="s">
        <v>175</v>
      </c>
      <c r="D5" s="163"/>
      <c r="E5" s="173" t="e">
        <f>VLOOKUP(C4,Liste!B:K,4,FALSE)</f>
        <v>#N/A</v>
      </c>
      <c r="F5" s="173"/>
      <c r="G5" s="23"/>
      <c r="H5" s="172" t="str">
        <f>Feuil1!D4</f>
        <v>2ème Tir</v>
      </c>
      <c r="I5" s="172"/>
      <c r="J5" s="163" t="s">
        <v>175</v>
      </c>
      <c r="K5" s="163"/>
      <c r="L5" s="173" t="e">
        <f>VLOOKUP(J4,Liste!B:K,4,FALSE)</f>
        <v>#N/A</v>
      </c>
      <c r="M5" s="173"/>
      <c r="N5" s="23"/>
      <c r="O5" s="172" t="str">
        <f>Feuil1!D4</f>
        <v>2ème Tir</v>
      </c>
      <c r="P5" s="172"/>
      <c r="Q5" s="163" t="s">
        <v>175</v>
      </c>
      <c r="R5" s="163"/>
      <c r="S5" s="173" t="e">
        <f>VLOOKUP(Q4,Liste!B:E,4,FALSE)</f>
        <v>#N/A</v>
      </c>
      <c r="T5" s="173"/>
      <c r="U5" s="23"/>
      <c r="V5" s="172" t="str">
        <f>Feuil1!D4</f>
        <v>2ème Tir</v>
      </c>
      <c r="W5" s="172"/>
      <c r="X5" s="163" t="s">
        <v>175</v>
      </c>
      <c r="Y5" s="163"/>
      <c r="Z5" s="173" t="e">
        <f>VLOOKUP(X4,Liste!B:E,4,FALSE)</f>
        <v>#N/A</v>
      </c>
      <c r="AA5" s="173"/>
    </row>
    <row r="6" spans="1:31" ht="21.75" customHeight="1" x14ac:dyDescent="0.2">
      <c r="A6" s="180" t="s">
        <v>176</v>
      </c>
      <c r="B6" s="174" t="s">
        <v>177</v>
      </c>
      <c r="C6" s="174"/>
      <c r="D6" s="174"/>
      <c r="E6" s="174" t="s">
        <v>138</v>
      </c>
      <c r="F6" s="174" t="s">
        <v>139</v>
      </c>
      <c r="G6" s="18"/>
      <c r="H6" s="175" t="str">
        <f>A6</f>
        <v>N°</v>
      </c>
      <c r="I6" s="177" t="str">
        <f>B6</f>
        <v>Points par flèches</v>
      </c>
      <c r="J6" s="178"/>
      <c r="K6" s="179"/>
      <c r="L6" s="185" t="s">
        <v>138</v>
      </c>
      <c r="M6" s="185" t="s">
        <v>139</v>
      </c>
      <c r="N6" s="18"/>
      <c r="O6" s="180" t="s">
        <v>176</v>
      </c>
      <c r="P6" s="174" t="s">
        <v>177</v>
      </c>
      <c r="Q6" s="174"/>
      <c r="R6" s="174"/>
      <c r="S6" s="174" t="s">
        <v>138</v>
      </c>
      <c r="T6" s="174" t="s">
        <v>139</v>
      </c>
      <c r="U6" s="18"/>
      <c r="V6" s="180" t="str">
        <f>O6</f>
        <v>N°</v>
      </c>
      <c r="W6" s="174" t="str">
        <f>P6</f>
        <v>Points par flèches</v>
      </c>
      <c r="X6" s="174"/>
      <c r="Y6" s="174"/>
      <c r="Z6" s="174" t="s">
        <v>138</v>
      </c>
      <c r="AA6" s="174" t="s">
        <v>139</v>
      </c>
    </row>
    <row r="7" spans="1:31" ht="21.75" customHeight="1" x14ac:dyDescent="0.2">
      <c r="A7" s="180"/>
      <c r="B7" s="102">
        <v>1</v>
      </c>
      <c r="C7" s="102">
        <v>2</v>
      </c>
      <c r="D7" s="102">
        <v>3</v>
      </c>
      <c r="E7" s="174"/>
      <c r="F7" s="174"/>
      <c r="G7" s="18"/>
      <c r="H7" s="176"/>
      <c r="I7" s="102">
        <v>1</v>
      </c>
      <c r="J7" s="102">
        <v>2</v>
      </c>
      <c r="K7" s="102">
        <v>3</v>
      </c>
      <c r="L7" s="186"/>
      <c r="M7" s="186"/>
      <c r="N7" s="18"/>
      <c r="O7" s="180"/>
      <c r="P7" s="102">
        <v>1</v>
      </c>
      <c r="Q7" s="102">
        <v>2</v>
      </c>
      <c r="R7" s="102">
        <v>3</v>
      </c>
      <c r="S7" s="174"/>
      <c r="T7" s="174"/>
      <c r="U7" s="18"/>
      <c r="V7" s="180"/>
      <c r="W7" s="102">
        <v>1</v>
      </c>
      <c r="X7" s="102">
        <v>2</v>
      </c>
      <c r="Y7" s="102">
        <v>3</v>
      </c>
      <c r="Z7" s="174"/>
      <c r="AA7" s="174"/>
    </row>
    <row r="8" spans="1:31" ht="21.75" customHeight="1" x14ac:dyDescent="0.2">
      <c r="A8" s="25">
        <v>1</v>
      </c>
      <c r="B8" s="25"/>
      <c r="C8" s="25"/>
      <c r="D8" s="25"/>
      <c r="E8" s="25"/>
      <c r="F8" s="25"/>
      <c r="G8" s="18"/>
      <c r="H8" s="25">
        <v>1</v>
      </c>
      <c r="I8" s="25"/>
      <c r="J8" s="25"/>
      <c r="K8" s="25"/>
      <c r="L8" s="25"/>
      <c r="M8" s="25"/>
      <c r="N8" s="18"/>
      <c r="O8" s="25">
        <v>1</v>
      </c>
      <c r="P8" s="25"/>
      <c r="Q8" s="25"/>
      <c r="R8" s="25"/>
      <c r="S8" s="25"/>
      <c r="T8" s="25"/>
      <c r="U8" s="18"/>
      <c r="V8" s="25">
        <v>1</v>
      </c>
      <c r="W8" s="25"/>
      <c r="X8" s="25"/>
      <c r="Y8" s="25"/>
      <c r="Z8" s="25"/>
      <c r="AA8" s="25"/>
    </row>
    <row r="9" spans="1:31" ht="21.75" customHeight="1" x14ac:dyDescent="0.3">
      <c r="A9" s="25">
        <v>2</v>
      </c>
      <c r="B9" s="25"/>
      <c r="C9" s="25"/>
      <c r="D9" s="25"/>
      <c r="E9" s="25"/>
      <c r="F9" s="25"/>
      <c r="G9" s="18"/>
      <c r="H9" s="25">
        <v>2</v>
      </c>
      <c r="I9" s="25"/>
      <c r="J9" s="25"/>
      <c r="K9" s="25"/>
      <c r="L9" s="25"/>
      <c r="M9" s="25"/>
      <c r="N9" s="18"/>
      <c r="O9" s="25">
        <v>2</v>
      </c>
      <c r="P9" s="25"/>
      <c r="Q9" s="25"/>
      <c r="R9" s="25"/>
      <c r="S9" s="25"/>
      <c r="T9" s="25"/>
      <c r="U9" s="18"/>
      <c r="V9" s="25">
        <v>2</v>
      </c>
      <c r="W9" s="25"/>
      <c r="X9" s="25"/>
      <c r="Y9" s="25"/>
      <c r="Z9" s="25"/>
      <c r="AA9" s="25"/>
      <c r="AE9" s="9"/>
    </row>
    <row r="10" spans="1:31" ht="21.75" customHeight="1" x14ac:dyDescent="0.2">
      <c r="A10" s="25">
        <v>3</v>
      </c>
      <c r="B10" s="25"/>
      <c r="C10" s="25"/>
      <c r="D10" s="25"/>
      <c r="E10" s="25"/>
      <c r="F10" s="25"/>
      <c r="G10" s="18"/>
      <c r="H10" s="25">
        <v>3</v>
      </c>
      <c r="I10" s="25"/>
      <c r="J10" s="25"/>
      <c r="K10" s="25"/>
      <c r="L10" s="25"/>
      <c r="M10" s="25"/>
      <c r="N10" s="18"/>
      <c r="O10" s="25">
        <v>3</v>
      </c>
      <c r="P10" s="25"/>
      <c r="Q10" s="25"/>
      <c r="R10" s="25"/>
      <c r="S10" s="25"/>
      <c r="T10" s="25"/>
      <c r="U10" s="18"/>
      <c r="V10" s="25">
        <v>3</v>
      </c>
      <c r="W10" s="25"/>
      <c r="X10" s="25"/>
      <c r="Y10" s="25"/>
      <c r="Z10" s="25"/>
      <c r="AA10" s="25"/>
    </row>
    <row r="11" spans="1:31" ht="21.75" customHeight="1" x14ac:dyDescent="0.2">
      <c r="A11" s="25">
        <v>4</v>
      </c>
      <c r="B11" s="25"/>
      <c r="C11" s="25"/>
      <c r="D11" s="25"/>
      <c r="E11" s="25"/>
      <c r="F11" s="25"/>
      <c r="G11" s="18"/>
      <c r="H11" s="25">
        <v>4</v>
      </c>
      <c r="I11" s="25"/>
      <c r="J11" s="25"/>
      <c r="K11" s="25"/>
      <c r="L11" s="25"/>
      <c r="M11" s="25"/>
      <c r="N11" s="18"/>
      <c r="O11" s="25">
        <v>4</v>
      </c>
      <c r="P11" s="25"/>
      <c r="Q11" s="25"/>
      <c r="R11" s="25"/>
      <c r="S11" s="25"/>
      <c r="T11" s="25"/>
      <c r="U11" s="18"/>
      <c r="V11" s="25">
        <v>4</v>
      </c>
      <c r="W11" s="25"/>
      <c r="X11" s="25"/>
      <c r="Y11" s="25"/>
      <c r="Z11" s="25"/>
      <c r="AA11" s="25"/>
    </row>
    <row r="12" spans="1:31" ht="21.75" customHeight="1" x14ac:dyDescent="0.2">
      <c r="A12" s="25">
        <v>5</v>
      </c>
      <c r="B12" s="25"/>
      <c r="C12" s="25"/>
      <c r="D12" s="25"/>
      <c r="E12" s="25"/>
      <c r="F12" s="25"/>
      <c r="G12" s="18"/>
      <c r="H12" s="25">
        <v>5</v>
      </c>
      <c r="I12" s="25"/>
      <c r="J12" s="25"/>
      <c r="K12" s="25"/>
      <c r="L12" s="25"/>
      <c r="M12" s="25"/>
      <c r="N12" s="18"/>
      <c r="O12" s="25">
        <v>5</v>
      </c>
      <c r="P12" s="25"/>
      <c r="Q12" s="25"/>
      <c r="R12" s="25"/>
      <c r="S12" s="25"/>
      <c r="T12" s="25"/>
      <c r="U12" s="18"/>
      <c r="V12" s="25">
        <v>5</v>
      </c>
      <c r="W12" s="25"/>
      <c r="X12" s="25"/>
      <c r="Y12" s="25"/>
      <c r="Z12" s="25"/>
      <c r="AA12" s="25"/>
    </row>
    <row r="13" spans="1:31" ht="21.75" customHeight="1" x14ac:dyDescent="0.2">
      <c r="A13" s="25">
        <v>6</v>
      </c>
      <c r="B13" s="25"/>
      <c r="C13" s="25"/>
      <c r="D13" s="25"/>
      <c r="E13" s="25"/>
      <c r="F13" s="25"/>
      <c r="G13" s="18"/>
      <c r="H13" s="25">
        <v>6</v>
      </c>
      <c r="I13" s="25"/>
      <c r="J13" s="25"/>
      <c r="K13" s="25"/>
      <c r="L13" s="25"/>
      <c r="M13" s="25"/>
      <c r="N13" s="18"/>
      <c r="O13" s="25">
        <v>6</v>
      </c>
      <c r="P13" s="25"/>
      <c r="Q13" s="25"/>
      <c r="R13" s="25"/>
      <c r="S13" s="25"/>
      <c r="T13" s="25"/>
      <c r="U13" s="18"/>
      <c r="V13" s="25">
        <v>6</v>
      </c>
      <c r="W13" s="25"/>
      <c r="X13" s="25"/>
      <c r="Y13" s="25"/>
      <c r="Z13" s="25"/>
      <c r="AA13" s="25"/>
    </row>
    <row r="14" spans="1:31" ht="21.75" customHeight="1" x14ac:dyDescent="0.2">
      <c r="A14" s="181" t="s">
        <v>178</v>
      </c>
      <c r="B14" s="181"/>
      <c r="C14" s="181"/>
      <c r="D14" s="181"/>
      <c r="E14" s="181"/>
      <c r="F14" s="26"/>
      <c r="G14" s="23"/>
      <c r="H14" s="182" t="s">
        <v>178</v>
      </c>
      <c r="I14" s="183"/>
      <c r="J14" s="183"/>
      <c r="K14" s="183"/>
      <c r="L14" s="184"/>
      <c r="M14" s="26"/>
      <c r="N14" s="23"/>
      <c r="O14" s="181" t="s">
        <v>178</v>
      </c>
      <c r="P14" s="181"/>
      <c r="Q14" s="181"/>
      <c r="R14" s="181"/>
      <c r="S14" s="181"/>
      <c r="T14" s="26"/>
      <c r="U14" s="23"/>
      <c r="V14" s="181" t="s">
        <v>178</v>
      </c>
      <c r="W14" s="181"/>
      <c r="X14" s="181"/>
      <c r="Y14" s="181"/>
      <c r="Z14" s="181"/>
      <c r="AA14" s="26"/>
    </row>
    <row r="15" spans="1:31" ht="21.75" customHeight="1" x14ac:dyDescent="0.2">
      <c r="A15" s="187">
        <v>10</v>
      </c>
      <c r="B15" s="187"/>
      <c r="C15" s="187"/>
      <c r="D15" s="187">
        <v>9</v>
      </c>
      <c r="E15" s="187"/>
      <c r="F15" s="187"/>
      <c r="G15" s="23"/>
      <c r="H15" s="188">
        <v>10</v>
      </c>
      <c r="I15" s="189"/>
      <c r="J15" s="190"/>
      <c r="K15" s="188">
        <v>9</v>
      </c>
      <c r="L15" s="189"/>
      <c r="M15" s="190"/>
      <c r="N15" s="23"/>
      <c r="O15" s="187">
        <v>10</v>
      </c>
      <c r="P15" s="187"/>
      <c r="Q15" s="187"/>
      <c r="R15" s="187">
        <v>9</v>
      </c>
      <c r="S15" s="187"/>
      <c r="T15" s="187"/>
      <c r="U15" s="23"/>
      <c r="V15" s="187">
        <v>10</v>
      </c>
      <c r="W15" s="187"/>
      <c r="X15" s="187"/>
      <c r="Y15" s="187">
        <v>9</v>
      </c>
      <c r="Z15" s="187"/>
      <c r="AA15" s="187"/>
    </row>
    <row r="16" spans="1:31" ht="21.75" customHeight="1" x14ac:dyDescent="0.2">
      <c r="A16" s="187"/>
      <c r="B16" s="187"/>
      <c r="C16" s="187"/>
      <c r="D16" s="187"/>
      <c r="E16" s="187"/>
      <c r="F16" s="187"/>
      <c r="G16" s="23"/>
      <c r="H16" s="188"/>
      <c r="I16" s="189"/>
      <c r="J16" s="190"/>
      <c r="K16" s="188"/>
      <c r="L16" s="189"/>
      <c r="M16" s="190"/>
      <c r="N16" s="23"/>
      <c r="O16" s="187"/>
      <c r="P16" s="187"/>
      <c r="Q16" s="187"/>
      <c r="R16" s="187"/>
      <c r="S16" s="187"/>
      <c r="T16" s="187"/>
      <c r="U16" s="23"/>
      <c r="V16" s="187"/>
      <c r="W16" s="187"/>
      <c r="X16" s="187"/>
      <c r="Y16" s="187"/>
      <c r="Z16" s="187"/>
      <c r="AA16" s="187"/>
    </row>
    <row r="17" spans="1:27" ht="21.75" customHeight="1" x14ac:dyDescent="0.2">
      <c r="A17" s="191" t="s">
        <v>144</v>
      </c>
      <c r="B17" s="191"/>
      <c r="C17" s="191"/>
      <c r="D17" s="191" t="s">
        <v>143</v>
      </c>
      <c r="E17" s="191"/>
      <c r="F17" s="191"/>
      <c r="G17" s="23"/>
      <c r="H17" s="192" t="s">
        <v>144</v>
      </c>
      <c r="I17" s="193"/>
      <c r="J17" s="194"/>
      <c r="K17" s="192" t="s">
        <v>143</v>
      </c>
      <c r="L17" s="193"/>
      <c r="M17" s="194"/>
      <c r="N17" s="23"/>
      <c r="O17" s="191" t="s">
        <v>144</v>
      </c>
      <c r="P17" s="191"/>
      <c r="Q17" s="191"/>
      <c r="R17" s="191" t="s">
        <v>143</v>
      </c>
      <c r="S17" s="191"/>
      <c r="T17" s="191"/>
      <c r="U17" s="23"/>
      <c r="V17" s="191" t="s">
        <v>144</v>
      </c>
      <c r="W17" s="191"/>
      <c r="X17" s="191"/>
      <c r="Y17" s="191" t="s">
        <v>143</v>
      </c>
      <c r="Z17" s="191"/>
      <c r="AA17" s="191"/>
    </row>
    <row r="18" spans="1:27" ht="21.75" customHeight="1" x14ac:dyDescent="0.2">
      <c r="A18" s="191"/>
      <c r="B18" s="191"/>
      <c r="C18" s="191"/>
      <c r="D18" s="191"/>
      <c r="E18" s="191"/>
      <c r="F18" s="191"/>
      <c r="G18" s="23"/>
      <c r="H18" s="195"/>
      <c r="I18" s="196"/>
      <c r="J18" s="197"/>
      <c r="K18" s="195"/>
      <c r="L18" s="196"/>
      <c r="M18" s="197"/>
      <c r="N18" s="23"/>
      <c r="O18" s="191"/>
      <c r="P18" s="191"/>
      <c r="Q18" s="191"/>
      <c r="R18" s="191"/>
      <c r="S18" s="191"/>
      <c r="T18" s="191"/>
      <c r="U18" s="23"/>
      <c r="V18" s="191"/>
      <c r="W18" s="191"/>
      <c r="X18" s="191"/>
      <c r="Y18" s="191"/>
      <c r="Z18" s="191"/>
      <c r="AA18" s="191"/>
    </row>
    <row r="19" spans="1:27" ht="21.75" customHeight="1" x14ac:dyDescent="0.2">
      <c r="A19" s="191"/>
      <c r="B19" s="191"/>
      <c r="C19" s="191"/>
      <c r="D19" s="191"/>
      <c r="E19" s="191"/>
      <c r="F19" s="191"/>
      <c r="G19" s="23"/>
      <c r="H19" s="198"/>
      <c r="I19" s="199"/>
      <c r="J19" s="200"/>
      <c r="K19" s="198"/>
      <c r="L19" s="199"/>
      <c r="M19" s="200"/>
      <c r="N19" s="23"/>
      <c r="O19" s="191"/>
      <c r="P19" s="191"/>
      <c r="Q19" s="191"/>
      <c r="R19" s="191"/>
      <c r="S19" s="191"/>
      <c r="T19" s="191"/>
      <c r="U19" s="23"/>
      <c r="V19" s="191"/>
      <c r="W19" s="191"/>
      <c r="X19" s="191"/>
      <c r="Y19" s="191"/>
      <c r="Z19" s="191"/>
      <c r="AA19" s="191"/>
    </row>
    <row r="20" spans="1:27" ht="21.75" customHeight="1" x14ac:dyDescent="0.2"/>
    <row r="21" spans="1:27" ht="21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 t="str">
        <f>Feuil1!D6</f>
        <v>2ème étape Challenge CHAIRMARTIN</v>
      </c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7"/>
    </row>
    <row r="22" spans="1:27" ht="21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</row>
    <row r="23" spans="1:2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</row>
  </sheetData>
  <mergeCells count="79">
    <mergeCell ref="B1:F1"/>
    <mergeCell ref="I1:M1"/>
    <mergeCell ref="P1:T1"/>
    <mergeCell ref="W1:AA1"/>
    <mergeCell ref="B2:F2"/>
    <mergeCell ref="I2:M2"/>
    <mergeCell ref="P2:T2"/>
    <mergeCell ref="W2:AA2"/>
    <mergeCell ref="V3:W3"/>
    <mergeCell ref="X3:AA3"/>
    <mergeCell ref="A4:B4"/>
    <mergeCell ref="H4:I4"/>
    <mergeCell ref="O4:P4"/>
    <mergeCell ref="V4:W4"/>
    <mergeCell ref="A3:B3"/>
    <mergeCell ref="C3:G3"/>
    <mergeCell ref="H3:I3"/>
    <mergeCell ref="J3:N3"/>
    <mergeCell ref="O3:P3"/>
    <mergeCell ref="Q3:U3"/>
    <mergeCell ref="A5:B5"/>
    <mergeCell ref="C5:D5"/>
    <mergeCell ref="E5:F5"/>
    <mergeCell ref="H5:I5"/>
    <mergeCell ref="J5:K5"/>
    <mergeCell ref="Q5:R5"/>
    <mergeCell ref="S5:T5"/>
    <mergeCell ref="V5:W5"/>
    <mergeCell ref="X5:Y5"/>
    <mergeCell ref="Z5:AA5"/>
    <mergeCell ref="E6:E7"/>
    <mergeCell ref="F6:F7"/>
    <mergeCell ref="H6:H7"/>
    <mergeCell ref="I6:K6"/>
    <mergeCell ref="O5:P5"/>
    <mergeCell ref="L5:M5"/>
    <mergeCell ref="V6:V7"/>
    <mergeCell ref="W6:Y6"/>
    <mergeCell ref="Z6:Z7"/>
    <mergeCell ref="AA6:AA7"/>
    <mergeCell ref="A14:E14"/>
    <mergeCell ref="H14:L14"/>
    <mergeCell ref="O14:S14"/>
    <mergeCell ref="V14:Z14"/>
    <mergeCell ref="L6:L7"/>
    <mergeCell ref="M6:M7"/>
    <mergeCell ref="O6:O7"/>
    <mergeCell ref="P6:R6"/>
    <mergeCell ref="S6:S7"/>
    <mergeCell ref="T6:T7"/>
    <mergeCell ref="A6:A7"/>
    <mergeCell ref="B6:D6"/>
    <mergeCell ref="V15:X15"/>
    <mergeCell ref="Y15:AA15"/>
    <mergeCell ref="A16:C16"/>
    <mergeCell ref="D16:F16"/>
    <mergeCell ref="H16:J16"/>
    <mergeCell ref="K16:M16"/>
    <mergeCell ref="O16:Q16"/>
    <mergeCell ref="R16:T16"/>
    <mergeCell ref="V16:X16"/>
    <mergeCell ref="Y16:AA16"/>
    <mergeCell ref="A15:C15"/>
    <mergeCell ref="D15:F15"/>
    <mergeCell ref="H15:J15"/>
    <mergeCell ref="K15:M15"/>
    <mergeCell ref="O15:Q15"/>
    <mergeCell ref="R15:T15"/>
    <mergeCell ref="V17:X19"/>
    <mergeCell ref="Y17:AA19"/>
    <mergeCell ref="A21:N22"/>
    <mergeCell ref="O21:AA22"/>
    <mergeCell ref="A23:AA23"/>
    <mergeCell ref="A17:C19"/>
    <mergeCell ref="D17:F19"/>
    <mergeCell ref="H17:J19"/>
    <mergeCell ref="K17:M19"/>
    <mergeCell ref="O17:Q19"/>
    <mergeCell ref="R17:T19"/>
  </mergeCells>
  <pageMargins left="0.25" right="0.25" top="0.75" bottom="0.75" header="0.3" footer="0.3"/>
  <pageSetup paperSize="9" orientation="landscape" r:id="rId1"/>
  <drawing r:id="rId2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3B9B1-377D-4943-A55B-43761F193EA4}">
  <sheetPr codeName="Feuil164"/>
  <dimension ref="A1:AE23"/>
  <sheetViews>
    <sheetView workbookViewId="0">
      <selection activeCell="A21" sqref="A21:AA23"/>
    </sheetView>
  </sheetViews>
  <sheetFormatPr baseColWidth="10" defaultRowHeight="12.75" x14ac:dyDescent="0.2"/>
  <cols>
    <col min="1" max="1" width="4.5703125" style="1" customWidth="1"/>
    <col min="2" max="6" width="5.85546875" style="1" customWidth="1"/>
    <col min="7" max="7" width="2.140625" style="1" customWidth="1"/>
    <col min="8" max="8" width="4.5703125" style="1" customWidth="1"/>
    <col min="9" max="13" width="5.85546875" style="1" customWidth="1"/>
    <col min="14" max="14" width="2.140625" style="1" customWidth="1"/>
    <col min="15" max="15" width="4.5703125" style="1" customWidth="1"/>
    <col min="16" max="20" width="5.85546875" style="1" customWidth="1"/>
    <col min="21" max="21" width="2.140625" style="1" customWidth="1"/>
    <col min="22" max="22" width="4.5703125" style="1" customWidth="1"/>
    <col min="23" max="27" width="5.85546875" style="1" customWidth="1"/>
    <col min="28" max="30" width="11.42578125" style="1"/>
    <col min="31" max="31" width="21.85546875" style="1" customWidth="1"/>
    <col min="32" max="16384" width="11.42578125" style="1"/>
  </cols>
  <sheetData>
    <row r="1" spans="1:31" ht="21.75" customHeight="1" x14ac:dyDescent="0.2">
      <c r="A1" s="101" t="s">
        <v>130</v>
      </c>
      <c r="B1" s="170" t="e">
        <f>VLOOKUP(C4,Liste!B:K,2,FALSE)</f>
        <v>#N/A</v>
      </c>
      <c r="C1" s="170"/>
      <c r="D1" s="170"/>
      <c r="E1" s="170"/>
      <c r="F1" s="170"/>
      <c r="G1" s="18"/>
      <c r="H1" s="101" t="s">
        <v>130</v>
      </c>
      <c r="I1" s="170" t="e">
        <f>VLOOKUP(J4,Liste!B:C,2,FALSE)</f>
        <v>#N/A</v>
      </c>
      <c r="J1" s="170"/>
      <c r="K1" s="170"/>
      <c r="L1" s="170"/>
      <c r="M1" s="170"/>
      <c r="N1" s="19"/>
      <c r="O1" s="101" t="s">
        <v>130</v>
      </c>
      <c r="P1" s="170" t="e">
        <f>VLOOKUP(Q4,Liste!B:C,2,FALSE)</f>
        <v>#N/A</v>
      </c>
      <c r="Q1" s="170"/>
      <c r="R1" s="170"/>
      <c r="S1" s="170"/>
      <c r="T1" s="170"/>
      <c r="U1" s="19"/>
      <c r="V1" s="101" t="s">
        <v>130</v>
      </c>
      <c r="W1" s="170" t="e">
        <f>VLOOKUP(X4,Liste!B:C,2,FALSE)</f>
        <v>#N/A</v>
      </c>
      <c r="X1" s="170"/>
      <c r="Y1" s="170"/>
      <c r="Z1" s="170"/>
      <c r="AA1" s="170"/>
    </row>
    <row r="2" spans="1:31" ht="21.75" customHeight="1" x14ac:dyDescent="0.2">
      <c r="A2" s="101" t="s">
        <v>30</v>
      </c>
      <c r="B2" s="170" t="e">
        <f>VLOOKUP(C4,Liste!B:D,3,FALSE)</f>
        <v>#N/A</v>
      </c>
      <c r="C2" s="170"/>
      <c r="D2" s="170"/>
      <c r="E2" s="170"/>
      <c r="F2" s="170"/>
      <c r="G2" s="18"/>
      <c r="H2" s="101" t="s">
        <v>30</v>
      </c>
      <c r="I2" s="170" t="e">
        <f>VLOOKUP(J4,Liste!B:D,3,FALSE)</f>
        <v>#N/A</v>
      </c>
      <c r="J2" s="170"/>
      <c r="K2" s="170"/>
      <c r="L2" s="170"/>
      <c r="M2" s="170"/>
      <c r="N2" s="19"/>
      <c r="O2" s="101" t="s">
        <v>30</v>
      </c>
      <c r="P2" s="170" t="e">
        <f>VLOOKUP(Q4,Liste!B:D,3,FALSE)</f>
        <v>#N/A</v>
      </c>
      <c r="Q2" s="170"/>
      <c r="R2" s="170"/>
      <c r="S2" s="170"/>
      <c r="T2" s="170"/>
      <c r="U2" s="19"/>
      <c r="V2" s="101" t="s">
        <v>30</v>
      </c>
      <c r="W2" s="170" t="e">
        <f>VLOOKUP(X4,Liste!B:D,3,FALSE)</f>
        <v>#N/A</v>
      </c>
      <c r="X2" s="170"/>
      <c r="Y2" s="170"/>
      <c r="Z2" s="170"/>
      <c r="AA2" s="170"/>
    </row>
    <row r="3" spans="1:31" ht="21.75" customHeight="1" x14ac:dyDescent="0.2">
      <c r="A3" s="171" t="s">
        <v>131</v>
      </c>
      <c r="B3" s="171"/>
      <c r="C3" s="170" t="e">
        <f>VLOOKUP(C4,Liste!B:K,5,FALSE)</f>
        <v>#N/A</v>
      </c>
      <c r="D3" s="170"/>
      <c r="E3" s="170"/>
      <c r="F3" s="170"/>
      <c r="G3" s="170"/>
      <c r="H3" s="171" t="s">
        <v>131</v>
      </c>
      <c r="I3" s="171"/>
      <c r="J3" s="170" t="e">
        <f>VLOOKUP(J4,Liste!B:K,5,FALSE)</f>
        <v>#N/A</v>
      </c>
      <c r="K3" s="170"/>
      <c r="L3" s="170"/>
      <c r="M3" s="170"/>
      <c r="N3" s="170"/>
      <c r="O3" s="171" t="s">
        <v>131</v>
      </c>
      <c r="P3" s="171"/>
      <c r="Q3" s="170" t="e">
        <f>VLOOKUP(Q4,Liste!B:F,5,FALSE)</f>
        <v>#N/A</v>
      </c>
      <c r="R3" s="170"/>
      <c r="S3" s="170"/>
      <c r="T3" s="170"/>
      <c r="U3" s="170"/>
      <c r="V3" s="171" t="s">
        <v>131</v>
      </c>
      <c r="W3" s="171"/>
      <c r="X3" s="170" t="e">
        <f>VLOOKUP(X4,Liste!B:F,5,FALSE)</f>
        <v>#N/A</v>
      </c>
      <c r="Y3" s="170"/>
      <c r="Z3" s="170"/>
      <c r="AA3" s="170"/>
      <c r="AB3" s="20"/>
    </row>
    <row r="4" spans="1:31" ht="21.75" customHeight="1" x14ac:dyDescent="0.2">
      <c r="A4" s="171" t="s">
        <v>132</v>
      </c>
      <c r="B4" s="171"/>
      <c r="C4" s="21" t="str">
        <f>Feuil1!P15</f>
        <v>15E</v>
      </c>
      <c r="D4" s="18"/>
      <c r="E4" s="18"/>
      <c r="F4" s="18"/>
      <c r="G4" s="18"/>
      <c r="H4" s="171" t="s">
        <v>132</v>
      </c>
      <c r="I4" s="171"/>
      <c r="J4" s="21" t="str">
        <f>Feuil1!P16</f>
        <v>15F</v>
      </c>
      <c r="K4" s="18"/>
      <c r="L4" s="18"/>
      <c r="M4" s="18"/>
      <c r="N4" s="18"/>
      <c r="O4" s="171" t="s">
        <v>132</v>
      </c>
      <c r="P4" s="171"/>
      <c r="Q4" s="21" t="str">
        <f>Feuil1!P17</f>
        <v>15G</v>
      </c>
      <c r="R4" s="18"/>
      <c r="S4" s="18"/>
      <c r="T4" s="18"/>
      <c r="U4" s="18"/>
      <c r="V4" s="171" t="s">
        <v>132</v>
      </c>
      <c r="W4" s="171"/>
      <c r="X4" s="21" t="str">
        <f>Feuil1!P18</f>
        <v>15H</v>
      </c>
      <c r="Y4" s="18"/>
      <c r="Z4" s="18"/>
      <c r="AA4" s="18"/>
      <c r="AE4" s="22"/>
    </row>
    <row r="5" spans="1:31" ht="21.75" customHeight="1" x14ac:dyDescent="0.2">
      <c r="A5" s="172" t="str">
        <f>Feuil1!D4</f>
        <v>2ème Tir</v>
      </c>
      <c r="B5" s="172"/>
      <c r="C5" s="163" t="s">
        <v>175</v>
      </c>
      <c r="D5" s="163"/>
      <c r="E5" s="173" t="e">
        <f>VLOOKUP(C4,Liste!B:K,4,FALSE)</f>
        <v>#N/A</v>
      </c>
      <c r="F5" s="173"/>
      <c r="G5" s="23"/>
      <c r="H5" s="172" t="str">
        <f>Feuil1!D4</f>
        <v>2ème Tir</v>
      </c>
      <c r="I5" s="172"/>
      <c r="J5" s="163" t="s">
        <v>175</v>
      </c>
      <c r="K5" s="163"/>
      <c r="L5" s="173" t="e">
        <f>VLOOKUP(J4,Liste!B:K,4,FALSE)</f>
        <v>#N/A</v>
      </c>
      <c r="M5" s="173"/>
      <c r="N5" s="23"/>
      <c r="O5" s="172" t="str">
        <f>Feuil1!D4</f>
        <v>2ème Tir</v>
      </c>
      <c r="P5" s="172"/>
      <c r="Q5" s="163" t="s">
        <v>175</v>
      </c>
      <c r="R5" s="163"/>
      <c r="S5" s="173" t="e">
        <f>VLOOKUP(Q4,Liste!B:E,4,FALSE)</f>
        <v>#N/A</v>
      </c>
      <c r="T5" s="173"/>
      <c r="U5" s="23"/>
      <c r="V5" s="172" t="str">
        <f>Feuil1!D4</f>
        <v>2ème Tir</v>
      </c>
      <c r="W5" s="172"/>
      <c r="X5" s="163" t="s">
        <v>175</v>
      </c>
      <c r="Y5" s="163"/>
      <c r="Z5" s="173" t="e">
        <f>VLOOKUP(X4,Liste!B:E,4,FALSE)</f>
        <v>#N/A</v>
      </c>
      <c r="AA5" s="173"/>
    </row>
    <row r="6" spans="1:31" ht="21.75" customHeight="1" x14ac:dyDescent="0.2">
      <c r="A6" s="180" t="s">
        <v>176</v>
      </c>
      <c r="B6" s="174" t="s">
        <v>177</v>
      </c>
      <c r="C6" s="174"/>
      <c r="D6" s="174"/>
      <c r="E6" s="174" t="s">
        <v>138</v>
      </c>
      <c r="F6" s="174" t="s">
        <v>139</v>
      </c>
      <c r="G6" s="18"/>
      <c r="H6" s="175" t="str">
        <f>A6</f>
        <v>N°</v>
      </c>
      <c r="I6" s="177" t="str">
        <f>B6</f>
        <v>Points par flèches</v>
      </c>
      <c r="J6" s="178"/>
      <c r="K6" s="179"/>
      <c r="L6" s="185" t="s">
        <v>138</v>
      </c>
      <c r="M6" s="185" t="s">
        <v>139</v>
      </c>
      <c r="N6" s="18"/>
      <c r="O6" s="180" t="s">
        <v>176</v>
      </c>
      <c r="P6" s="174" t="s">
        <v>177</v>
      </c>
      <c r="Q6" s="174"/>
      <c r="R6" s="174"/>
      <c r="S6" s="174" t="s">
        <v>138</v>
      </c>
      <c r="T6" s="174" t="s">
        <v>139</v>
      </c>
      <c r="U6" s="18"/>
      <c r="V6" s="180" t="str">
        <f>O6</f>
        <v>N°</v>
      </c>
      <c r="W6" s="174" t="str">
        <f>P6</f>
        <v>Points par flèches</v>
      </c>
      <c r="X6" s="174"/>
      <c r="Y6" s="174"/>
      <c r="Z6" s="174" t="s">
        <v>138</v>
      </c>
      <c r="AA6" s="174" t="s">
        <v>139</v>
      </c>
    </row>
    <row r="7" spans="1:31" ht="21.75" customHeight="1" x14ac:dyDescent="0.2">
      <c r="A7" s="180"/>
      <c r="B7" s="102">
        <v>1</v>
      </c>
      <c r="C7" s="102">
        <v>2</v>
      </c>
      <c r="D7" s="102">
        <v>3</v>
      </c>
      <c r="E7" s="174"/>
      <c r="F7" s="174"/>
      <c r="G7" s="18"/>
      <c r="H7" s="176"/>
      <c r="I7" s="102">
        <v>1</v>
      </c>
      <c r="J7" s="102">
        <v>2</v>
      </c>
      <c r="K7" s="102">
        <v>3</v>
      </c>
      <c r="L7" s="186"/>
      <c r="M7" s="186"/>
      <c r="N7" s="18"/>
      <c r="O7" s="180"/>
      <c r="P7" s="102">
        <v>1</v>
      </c>
      <c r="Q7" s="102">
        <v>2</v>
      </c>
      <c r="R7" s="102">
        <v>3</v>
      </c>
      <c r="S7" s="174"/>
      <c r="T7" s="174"/>
      <c r="U7" s="18"/>
      <c r="V7" s="180"/>
      <c r="W7" s="102">
        <v>1</v>
      </c>
      <c r="X7" s="102">
        <v>2</v>
      </c>
      <c r="Y7" s="102">
        <v>3</v>
      </c>
      <c r="Z7" s="174"/>
      <c r="AA7" s="174"/>
    </row>
    <row r="8" spans="1:31" ht="21.75" customHeight="1" x14ac:dyDescent="0.2">
      <c r="A8" s="25">
        <v>1</v>
      </c>
      <c r="B8" s="25"/>
      <c r="C8" s="25"/>
      <c r="D8" s="25"/>
      <c r="E8" s="25"/>
      <c r="F8" s="25"/>
      <c r="G8" s="18"/>
      <c r="H8" s="25">
        <v>1</v>
      </c>
      <c r="I8" s="25"/>
      <c r="J8" s="25"/>
      <c r="K8" s="25"/>
      <c r="L8" s="25"/>
      <c r="M8" s="25"/>
      <c r="N8" s="18"/>
      <c r="O8" s="25">
        <v>1</v>
      </c>
      <c r="P8" s="25"/>
      <c r="Q8" s="25"/>
      <c r="R8" s="25"/>
      <c r="S8" s="25"/>
      <c r="T8" s="25"/>
      <c r="U8" s="18"/>
      <c r="V8" s="25">
        <v>1</v>
      </c>
      <c r="W8" s="25"/>
      <c r="X8" s="25"/>
      <c r="Y8" s="25"/>
      <c r="Z8" s="25"/>
      <c r="AA8" s="25"/>
    </row>
    <row r="9" spans="1:31" ht="21.75" customHeight="1" x14ac:dyDescent="0.3">
      <c r="A9" s="25">
        <v>2</v>
      </c>
      <c r="B9" s="25"/>
      <c r="C9" s="25"/>
      <c r="D9" s="25"/>
      <c r="E9" s="25"/>
      <c r="F9" s="25"/>
      <c r="G9" s="18"/>
      <c r="H9" s="25">
        <v>2</v>
      </c>
      <c r="I9" s="25"/>
      <c r="J9" s="25"/>
      <c r="K9" s="25"/>
      <c r="L9" s="25"/>
      <c r="M9" s="25"/>
      <c r="N9" s="18"/>
      <c r="O9" s="25">
        <v>2</v>
      </c>
      <c r="P9" s="25"/>
      <c r="Q9" s="25"/>
      <c r="R9" s="25"/>
      <c r="S9" s="25"/>
      <c r="T9" s="25"/>
      <c r="U9" s="18"/>
      <c r="V9" s="25">
        <v>2</v>
      </c>
      <c r="W9" s="25"/>
      <c r="X9" s="25"/>
      <c r="Y9" s="25"/>
      <c r="Z9" s="25"/>
      <c r="AA9" s="25"/>
      <c r="AE9" s="9"/>
    </row>
    <row r="10" spans="1:31" ht="21.75" customHeight="1" x14ac:dyDescent="0.2">
      <c r="A10" s="25">
        <v>3</v>
      </c>
      <c r="B10" s="25"/>
      <c r="C10" s="25"/>
      <c r="D10" s="25"/>
      <c r="E10" s="25"/>
      <c r="F10" s="25"/>
      <c r="G10" s="18"/>
      <c r="H10" s="25">
        <v>3</v>
      </c>
      <c r="I10" s="25"/>
      <c r="J10" s="25"/>
      <c r="K10" s="25"/>
      <c r="L10" s="25"/>
      <c r="M10" s="25"/>
      <c r="N10" s="18"/>
      <c r="O10" s="25">
        <v>3</v>
      </c>
      <c r="P10" s="25"/>
      <c r="Q10" s="25"/>
      <c r="R10" s="25"/>
      <c r="S10" s="25"/>
      <c r="T10" s="25"/>
      <c r="U10" s="18"/>
      <c r="V10" s="25">
        <v>3</v>
      </c>
      <c r="W10" s="25"/>
      <c r="X10" s="25"/>
      <c r="Y10" s="25"/>
      <c r="Z10" s="25"/>
      <c r="AA10" s="25"/>
    </row>
    <row r="11" spans="1:31" ht="21.75" customHeight="1" x14ac:dyDescent="0.2">
      <c r="A11" s="25">
        <v>4</v>
      </c>
      <c r="B11" s="25"/>
      <c r="C11" s="25"/>
      <c r="D11" s="25"/>
      <c r="E11" s="25"/>
      <c r="F11" s="25"/>
      <c r="G11" s="18"/>
      <c r="H11" s="25">
        <v>4</v>
      </c>
      <c r="I11" s="25"/>
      <c r="J11" s="25"/>
      <c r="K11" s="25"/>
      <c r="L11" s="25"/>
      <c r="M11" s="25"/>
      <c r="N11" s="18"/>
      <c r="O11" s="25">
        <v>4</v>
      </c>
      <c r="P11" s="25"/>
      <c r="Q11" s="25"/>
      <c r="R11" s="25"/>
      <c r="S11" s="25"/>
      <c r="T11" s="25"/>
      <c r="U11" s="18"/>
      <c r="V11" s="25">
        <v>4</v>
      </c>
      <c r="W11" s="25"/>
      <c r="X11" s="25"/>
      <c r="Y11" s="25"/>
      <c r="Z11" s="25"/>
      <c r="AA11" s="25"/>
    </row>
    <row r="12" spans="1:31" ht="21.75" customHeight="1" x14ac:dyDescent="0.2">
      <c r="A12" s="25">
        <v>5</v>
      </c>
      <c r="B12" s="25"/>
      <c r="C12" s="25"/>
      <c r="D12" s="25"/>
      <c r="E12" s="25"/>
      <c r="F12" s="25"/>
      <c r="G12" s="18"/>
      <c r="H12" s="25">
        <v>5</v>
      </c>
      <c r="I12" s="25"/>
      <c r="J12" s="25"/>
      <c r="K12" s="25"/>
      <c r="L12" s="25"/>
      <c r="M12" s="25"/>
      <c r="N12" s="18"/>
      <c r="O12" s="25">
        <v>5</v>
      </c>
      <c r="P12" s="25"/>
      <c r="Q12" s="25"/>
      <c r="R12" s="25"/>
      <c r="S12" s="25"/>
      <c r="T12" s="25"/>
      <c r="U12" s="18"/>
      <c r="V12" s="25">
        <v>5</v>
      </c>
      <c r="W12" s="25"/>
      <c r="X12" s="25"/>
      <c r="Y12" s="25"/>
      <c r="Z12" s="25"/>
      <c r="AA12" s="25"/>
    </row>
    <row r="13" spans="1:31" ht="21.75" customHeight="1" x14ac:dyDescent="0.2">
      <c r="A13" s="25">
        <v>6</v>
      </c>
      <c r="B13" s="25"/>
      <c r="C13" s="25"/>
      <c r="D13" s="25"/>
      <c r="E13" s="25"/>
      <c r="F13" s="25"/>
      <c r="G13" s="18"/>
      <c r="H13" s="25">
        <v>6</v>
      </c>
      <c r="I13" s="25"/>
      <c r="J13" s="25"/>
      <c r="K13" s="25"/>
      <c r="L13" s="25"/>
      <c r="M13" s="25"/>
      <c r="N13" s="18"/>
      <c r="O13" s="25">
        <v>6</v>
      </c>
      <c r="P13" s="25"/>
      <c r="Q13" s="25"/>
      <c r="R13" s="25"/>
      <c r="S13" s="25"/>
      <c r="T13" s="25"/>
      <c r="U13" s="18"/>
      <c r="V13" s="25">
        <v>6</v>
      </c>
      <c r="W13" s="25"/>
      <c r="X13" s="25"/>
      <c r="Y13" s="25"/>
      <c r="Z13" s="25"/>
      <c r="AA13" s="25"/>
    </row>
    <row r="14" spans="1:31" ht="21.75" customHeight="1" x14ac:dyDescent="0.2">
      <c r="A14" s="181" t="s">
        <v>178</v>
      </c>
      <c r="B14" s="181"/>
      <c r="C14" s="181"/>
      <c r="D14" s="181"/>
      <c r="E14" s="181"/>
      <c r="F14" s="26"/>
      <c r="G14" s="23"/>
      <c r="H14" s="182" t="s">
        <v>178</v>
      </c>
      <c r="I14" s="183"/>
      <c r="J14" s="183"/>
      <c r="K14" s="183"/>
      <c r="L14" s="184"/>
      <c r="M14" s="26"/>
      <c r="N14" s="23"/>
      <c r="O14" s="181" t="s">
        <v>178</v>
      </c>
      <c r="P14" s="181"/>
      <c r="Q14" s="181"/>
      <c r="R14" s="181"/>
      <c r="S14" s="181"/>
      <c r="T14" s="26"/>
      <c r="U14" s="23"/>
      <c r="V14" s="181" t="s">
        <v>178</v>
      </c>
      <c r="W14" s="181"/>
      <c r="X14" s="181"/>
      <c r="Y14" s="181"/>
      <c r="Z14" s="181"/>
      <c r="AA14" s="26"/>
    </row>
    <row r="15" spans="1:31" ht="21.75" customHeight="1" x14ac:dyDescent="0.2">
      <c r="A15" s="187">
        <v>10</v>
      </c>
      <c r="B15" s="187"/>
      <c r="C15" s="187"/>
      <c r="D15" s="187">
        <v>9</v>
      </c>
      <c r="E15" s="187"/>
      <c r="F15" s="187"/>
      <c r="G15" s="23"/>
      <c r="H15" s="188">
        <v>10</v>
      </c>
      <c r="I15" s="189"/>
      <c r="J15" s="190"/>
      <c r="K15" s="188">
        <v>9</v>
      </c>
      <c r="L15" s="189"/>
      <c r="M15" s="190"/>
      <c r="N15" s="23"/>
      <c r="O15" s="187">
        <v>10</v>
      </c>
      <c r="P15" s="187"/>
      <c r="Q15" s="187"/>
      <c r="R15" s="187">
        <v>9</v>
      </c>
      <c r="S15" s="187"/>
      <c r="T15" s="187"/>
      <c r="U15" s="23"/>
      <c r="V15" s="187">
        <v>10</v>
      </c>
      <c r="W15" s="187"/>
      <c r="X15" s="187"/>
      <c r="Y15" s="187">
        <v>9</v>
      </c>
      <c r="Z15" s="187"/>
      <c r="AA15" s="187"/>
    </row>
    <row r="16" spans="1:31" ht="21.75" customHeight="1" x14ac:dyDescent="0.2">
      <c r="A16" s="187"/>
      <c r="B16" s="187"/>
      <c r="C16" s="187"/>
      <c r="D16" s="187"/>
      <c r="E16" s="187"/>
      <c r="F16" s="187"/>
      <c r="G16" s="23"/>
      <c r="H16" s="188"/>
      <c r="I16" s="189"/>
      <c r="J16" s="190"/>
      <c r="K16" s="188"/>
      <c r="L16" s="189"/>
      <c r="M16" s="190"/>
      <c r="N16" s="23"/>
      <c r="O16" s="187"/>
      <c r="P16" s="187"/>
      <c r="Q16" s="187"/>
      <c r="R16" s="187"/>
      <c r="S16" s="187"/>
      <c r="T16" s="187"/>
      <c r="U16" s="23"/>
      <c r="V16" s="187"/>
      <c r="W16" s="187"/>
      <c r="X16" s="187"/>
      <c r="Y16" s="187"/>
      <c r="Z16" s="187"/>
      <c r="AA16" s="187"/>
    </row>
    <row r="17" spans="1:27" ht="21.75" customHeight="1" x14ac:dyDescent="0.2">
      <c r="A17" s="191" t="s">
        <v>144</v>
      </c>
      <c r="B17" s="191"/>
      <c r="C17" s="191"/>
      <c r="D17" s="191" t="s">
        <v>143</v>
      </c>
      <c r="E17" s="191"/>
      <c r="F17" s="191"/>
      <c r="G17" s="23"/>
      <c r="H17" s="192" t="s">
        <v>144</v>
      </c>
      <c r="I17" s="193"/>
      <c r="J17" s="194"/>
      <c r="K17" s="192" t="s">
        <v>143</v>
      </c>
      <c r="L17" s="193"/>
      <c r="M17" s="194"/>
      <c r="N17" s="23"/>
      <c r="O17" s="191" t="s">
        <v>144</v>
      </c>
      <c r="P17" s="191"/>
      <c r="Q17" s="191"/>
      <c r="R17" s="191" t="s">
        <v>143</v>
      </c>
      <c r="S17" s="191"/>
      <c r="T17" s="191"/>
      <c r="U17" s="23"/>
      <c r="V17" s="191" t="s">
        <v>144</v>
      </c>
      <c r="W17" s="191"/>
      <c r="X17" s="191"/>
      <c r="Y17" s="191" t="s">
        <v>143</v>
      </c>
      <c r="Z17" s="191"/>
      <c r="AA17" s="191"/>
    </row>
    <row r="18" spans="1:27" ht="21.75" customHeight="1" x14ac:dyDescent="0.2">
      <c r="A18" s="191"/>
      <c r="B18" s="191"/>
      <c r="C18" s="191"/>
      <c r="D18" s="191"/>
      <c r="E18" s="191"/>
      <c r="F18" s="191"/>
      <c r="G18" s="23"/>
      <c r="H18" s="195"/>
      <c r="I18" s="196"/>
      <c r="J18" s="197"/>
      <c r="K18" s="195"/>
      <c r="L18" s="196"/>
      <c r="M18" s="197"/>
      <c r="N18" s="23"/>
      <c r="O18" s="191"/>
      <c r="P18" s="191"/>
      <c r="Q18" s="191"/>
      <c r="R18" s="191"/>
      <c r="S18" s="191"/>
      <c r="T18" s="191"/>
      <c r="U18" s="23"/>
      <c r="V18" s="191"/>
      <c r="W18" s="191"/>
      <c r="X18" s="191"/>
      <c r="Y18" s="191"/>
      <c r="Z18" s="191"/>
      <c r="AA18" s="191"/>
    </row>
    <row r="19" spans="1:27" ht="21.75" customHeight="1" x14ac:dyDescent="0.2">
      <c r="A19" s="191"/>
      <c r="B19" s="191"/>
      <c r="C19" s="191"/>
      <c r="D19" s="191"/>
      <c r="E19" s="191"/>
      <c r="F19" s="191"/>
      <c r="G19" s="23"/>
      <c r="H19" s="198"/>
      <c r="I19" s="199"/>
      <c r="J19" s="200"/>
      <c r="K19" s="198"/>
      <c r="L19" s="199"/>
      <c r="M19" s="200"/>
      <c r="N19" s="23"/>
      <c r="O19" s="191"/>
      <c r="P19" s="191"/>
      <c r="Q19" s="191"/>
      <c r="R19" s="191"/>
      <c r="S19" s="191"/>
      <c r="T19" s="191"/>
      <c r="U19" s="23"/>
      <c r="V19" s="191"/>
      <c r="W19" s="191"/>
      <c r="X19" s="191"/>
      <c r="Y19" s="191"/>
      <c r="Z19" s="191"/>
      <c r="AA19" s="191"/>
    </row>
    <row r="20" spans="1:27" ht="21.75" customHeight="1" x14ac:dyDescent="0.2"/>
    <row r="21" spans="1:27" ht="21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 t="str">
        <f>Feuil1!D6</f>
        <v>2ème étape Challenge CHAIRMARTIN</v>
      </c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7"/>
    </row>
    <row r="22" spans="1:27" ht="21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</row>
    <row r="23" spans="1:2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</row>
  </sheetData>
  <mergeCells count="79">
    <mergeCell ref="B1:F1"/>
    <mergeCell ref="I1:M1"/>
    <mergeCell ref="P1:T1"/>
    <mergeCell ref="W1:AA1"/>
    <mergeCell ref="B2:F2"/>
    <mergeCell ref="I2:M2"/>
    <mergeCell ref="P2:T2"/>
    <mergeCell ref="W2:AA2"/>
    <mergeCell ref="V3:W3"/>
    <mergeCell ref="X3:AA3"/>
    <mergeCell ref="A4:B4"/>
    <mergeCell ref="H4:I4"/>
    <mergeCell ref="O4:P4"/>
    <mergeCell ref="V4:W4"/>
    <mergeCell ref="A3:B3"/>
    <mergeCell ref="C3:G3"/>
    <mergeCell ref="H3:I3"/>
    <mergeCell ref="J3:N3"/>
    <mergeCell ref="O3:P3"/>
    <mergeCell ref="Q3:U3"/>
    <mergeCell ref="A5:B5"/>
    <mergeCell ref="C5:D5"/>
    <mergeCell ref="E5:F5"/>
    <mergeCell ref="H5:I5"/>
    <mergeCell ref="J5:K5"/>
    <mergeCell ref="Q5:R5"/>
    <mergeCell ref="S5:T5"/>
    <mergeCell ref="V5:W5"/>
    <mergeCell ref="X5:Y5"/>
    <mergeCell ref="Z5:AA5"/>
    <mergeCell ref="E6:E7"/>
    <mergeCell ref="F6:F7"/>
    <mergeCell ref="H6:H7"/>
    <mergeCell ref="I6:K6"/>
    <mergeCell ref="O5:P5"/>
    <mergeCell ref="L5:M5"/>
    <mergeCell ref="V6:V7"/>
    <mergeCell ref="W6:Y6"/>
    <mergeCell ref="Z6:Z7"/>
    <mergeCell ref="AA6:AA7"/>
    <mergeCell ref="A14:E14"/>
    <mergeCell ref="H14:L14"/>
    <mergeCell ref="O14:S14"/>
    <mergeCell ref="V14:Z14"/>
    <mergeCell ref="L6:L7"/>
    <mergeCell ref="M6:M7"/>
    <mergeCell ref="O6:O7"/>
    <mergeCell ref="P6:R6"/>
    <mergeCell ref="S6:S7"/>
    <mergeCell ref="T6:T7"/>
    <mergeCell ref="A6:A7"/>
    <mergeCell ref="B6:D6"/>
    <mergeCell ref="V15:X15"/>
    <mergeCell ref="Y15:AA15"/>
    <mergeCell ref="A16:C16"/>
    <mergeCell ref="D16:F16"/>
    <mergeCell ref="H16:J16"/>
    <mergeCell ref="K16:M16"/>
    <mergeCell ref="O16:Q16"/>
    <mergeCell ref="R16:T16"/>
    <mergeCell ref="V16:X16"/>
    <mergeCell ref="Y16:AA16"/>
    <mergeCell ref="A15:C15"/>
    <mergeCell ref="D15:F15"/>
    <mergeCell ref="H15:J15"/>
    <mergeCell ref="K15:M15"/>
    <mergeCell ref="O15:Q15"/>
    <mergeCell ref="R15:T15"/>
    <mergeCell ref="V17:X19"/>
    <mergeCell ref="Y17:AA19"/>
    <mergeCell ref="A21:N22"/>
    <mergeCell ref="O21:AA22"/>
    <mergeCell ref="A23:AA23"/>
    <mergeCell ref="A17:C19"/>
    <mergeCell ref="D17:F19"/>
    <mergeCell ref="H17:J19"/>
    <mergeCell ref="K17:M19"/>
    <mergeCell ref="O17:Q19"/>
    <mergeCell ref="R17:T19"/>
  </mergeCells>
  <pageMargins left="0.25" right="0.25" top="0.75" bottom="0.75" header="0.3" footer="0.3"/>
  <pageSetup paperSize="9" orientation="landscape" r:id="rId1"/>
  <drawing r:id="rId2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EF927-2798-4988-AFD7-812D6D232E17}">
  <sheetPr codeName="Feuil165"/>
  <dimension ref="A1:AE23"/>
  <sheetViews>
    <sheetView workbookViewId="0">
      <selection activeCell="A21" sqref="A21:AA23"/>
    </sheetView>
  </sheetViews>
  <sheetFormatPr baseColWidth="10" defaultRowHeight="12.75" x14ac:dyDescent="0.2"/>
  <cols>
    <col min="1" max="1" width="4.5703125" style="1" customWidth="1"/>
    <col min="2" max="6" width="5.85546875" style="1" customWidth="1"/>
    <col min="7" max="7" width="2.140625" style="1" customWidth="1"/>
    <col min="8" max="8" width="4.5703125" style="1" customWidth="1"/>
    <col min="9" max="13" width="5.85546875" style="1" customWidth="1"/>
    <col min="14" max="14" width="2.140625" style="1" customWidth="1"/>
    <col min="15" max="15" width="4.5703125" style="1" customWidth="1"/>
    <col min="16" max="20" width="5.85546875" style="1" customWidth="1"/>
    <col min="21" max="21" width="2.140625" style="1" customWidth="1"/>
    <col min="22" max="22" width="4.5703125" style="1" customWidth="1"/>
    <col min="23" max="27" width="5.85546875" style="1" customWidth="1"/>
    <col min="28" max="30" width="11.42578125" style="1"/>
    <col min="31" max="31" width="21.85546875" style="1" customWidth="1"/>
    <col min="32" max="16384" width="11.42578125" style="1"/>
  </cols>
  <sheetData>
    <row r="1" spans="1:31" ht="21.75" customHeight="1" x14ac:dyDescent="0.2">
      <c r="A1" s="101" t="s">
        <v>130</v>
      </c>
      <c r="B1" s="170" t="e">
        <f>VLOOKUP(C4,Liste!B:K,2,FALSE)</f>
        <v>#N/A</v>
      </c>
      <c r="C1" s="170"/>
      <c r="D1" s="170"/>
      <c r="E1" s="170"/>
      <c r="F1" s="170"/>
      <c r="G1" s="18"/>
      <c r="H1" s="101" t="s">
        <v>130</v>
      </c>
      <c r="I1" s="170" t="e">
        <f>VLOOKUP(J4,Liste!B:C,2,FALSE)</f>
        <v>#N/A</v>
      </c>
      <c r="J1" s="170"/>
      <c r="K1" s="170"/>
      <c r="L1" s="170"/>
      <c r="M1" s="170"/>
      <c r="N1" s="19"/>
      <c r="O1" s="101" t="s">
        <v>130</v>
      </c>
      <c r="P1" s="170" t="e">
        <f>VLOOKUP(Q4,Liste!B:C,2,FALSE)</f>
        <v>#N/A</v>
      </c>
      <c r="Q1" s="170"/>
      <c r="R1" s="170"/>
      <c r="S1" s="170"/>
      <c r="T1" s="170"/>
      <c r="U1" s="19"/>
      <c r="V1" s="101" t="s">
        <v>130</v>
      </c>
      <c r="W1" s="170" t="e">
        <f>VLOOKUP(X4,Liste!B:C,2,FALSE)</f>
        <v>#N/A</v>
      </c>
      <c r="X1" s="170"/>
      <c r="Y1" s="170"/>
      <c r="Z1" s="170"/>
      <c r="AA1" s="170"/>
    </row>
    <row r="2" spans="1:31" ht="21.75" customHeight="1" x14ac:dyDescent="0.2">
      <c r="A2" s="101" t="s">
        <v>30</v>
      </c>
      <c r="B2" s="170" t="e">
        <f>VLOOKUP(C4,Liste!B:D,3,FALSE)</f>
        <v>#N/A</v>
      </c>
      <c r="C2" s="170"/>
      <c r="D2" s="170"/>
      <c r="E2" s="170"/>
      <c r="F2" s="170"/>
      <c r="G2" s="18"/>
      <c r="H2" s="101" t="s">
        <v>30</v>
      </c>
      <c r="I2" s="170" t="e">
        <f>VLOOKUP(J4,Liste!B:D,3,FALSE)</f>
        <v>#N/A</v>
      </c>
      <c r="J2" s="170"/>
      <c r="K2" s="170"/>
      <c r="L2" s="170"/>
      <c r="M2" s="170"/>
      <c r="N2" s="19"/>
      <c r="O2" s="101" t="s">
        <v>30</v>
      </c>
      <c r="P2" s="170" t="e">
        <f>VLOOKUP(Q4,Liste!B:D,3,FALSE)</f>
        <v>#N/A</v>
      </c>
      <c r="Q2" s="170"/>
      <c r="R2" s="170"/>
      <c r="S2" s="170"/>
      <c r="T2" s="170"/>
      <c r="U2" s="19"/>
      <c r="V2" s="101" t="s">
        <v>30</v>
      </c>
      <c r="W2" s="170" t="e">
        <f>VLOOKUP(X4,Liste!B:D,3,FALSE)</f>
        <v>#N/A</v>
      </c>
      <c r="X2" s="170"/>
      <c r="Y2" s="170"/>
      <c r="Z2" s="170"/>
      <c r="AA2" s="170"/>
    </row>
    <row r="3" spans="1:31" ht="21.75" customHeight="1" x14ac:dyDescent="0.2">
      <c r="A3" s="171" t="s">
        <v>131</v>
      </c>
      <c r="B3" s="171"/>
      <c r="C3" s="170" t="e">
        <f>VLOOKUP(C4,Liste!B:K,5,FALSE)</f>
        <v>#N/A</v>
      </c>
      <c r="D3" s="170"/>
      <c r="E3" s="170"/>
      <c r="F3" s="170"/>
      <c r="G3" s="170"/>
      <c r="H3" s="171" t="s">
        <v>131</v>
      </c>
      <c r="I3" s="171"/>
      <c r="J3" s="170" t="e">
        <f>VLOOKUP(J4,Liste!B:K,5,FALSE)</f>
        <v>#N/A</v>
      </c>
      <c r="K3" s="170"/>
      <c r="L3" s="170"/>
      <c r="M3" s="170"/>
      <c r="N3" s="170"/>
      <c r="O3" s="171" t="s">
        <v>131</v>
      </c>
      <c r="P3" s="171"/>
      <c r="Q3" s="170" t="e">
        <f>VLOOKUP(Q4,Liste!B:F,5,FALSE)</f>
        <v>#N/A</v>
      </c>
      <c r="R3" s="170"/>
      <c r="S3" s="170"/>
      <c r="T3" s="170"/>
      <c r="U3" s="170"/>
      <c r="V3" s="171" t="s">
        <v>131</v>
      </c>
      <c r="W3" s="171"/>
      <c r="X3" s="170" t="e">
        <f>VLOOKUP(X4,Liste!B:F,5,FALSE)</f>
        <v>#N/A</v>
      </c>
      <c r="Y3" s="170"/>
      <c r="Z3" s="170"/>
      <c r="AA3" s="170"/>
      <c r="AB3" s="20"/>
    </row>
    <row r="4" spans="1:31" ht="21.75" customHeight="1" x14ac:dyDescent="0.2">
      <c r="A4" s="171" t="s">
        <v>132</v>
      </c>
      <c r="B4" s="171"/>
      <c r="C4" s="21" t="str">
        <f>Feuil1!P19</f>
        <v>16A</v>
      </c>
      <c r="D4" s="18"/>
      <c r="E4" s="18"/>
      <c r="F4" s="18"/>
      <c r="G4" s="18"/>
      <c r="H4" s="171" t="s">
        <v>132</v>
      </c>
      <c r="I4" s="171"/>
      <c r="J4" s="21" t="str">
        <f>Feuil1!P20</f>
        <v>16B</v>
      </c>
      <c r="K4" s="18"/>
      <c r="L4" s="18"/>
      <c r="M4" s="18"/>
      <c r="N4" s="18"/>
      <c r="O4" s="171" t="s">
        <v>132</v>
      </c>
      <c r="P4" s="171"/>
      <c r="Q4" s="21" t="str">
        <f>Feuil1!P21</f>
        <v>16C</v>
      </c>
      <c r="R4" s="18"/>
      <c r="S4" s="18"/>
      <c r="T4" s="18"/>
      <c r="U4" s="18"/>
      <c r="V4" s="171" t="s">
        <v>132</v>
      </c>
      <c r="W4" s="171"/>
      <c r="X4" s="21" t="str">
        <f>Feuil1!P22</f>
        <v>16D</v>
      </c>
      <c r="Y4" s="18"/>
      <c r="Z4" s="18"/>
      <c r="AA4" s="18"/>
      <c r="AE4" s="22"/>
    </row>
    <row r="5" spans="1:31" ht="21.75" customHeight="1" x14ac:dyDescent="0.2">
      <c r="A5" s="172" t="str">
        <f>Feuil1!D4</f>
        <v>2ème Tir</v>
      </c>
      <c r="B5" s="172"/>
      <c r="C5" s="163" t="s">
        <v>175</v>
      </c>
      <c r="D5" s="163"/>
      <c r="E5" s="173" t="e">
        <f>VLOOKUP(C4,Liste!B:K,4,FALSE)</f>
        <v>#N/A</v>
      </c>
      <c r="F5" s="173"/>
      <c r="G5" s="23"/>
      <c r="H5" s="172" t="str">
        <f>Feuil1!D4</f>
        <v>2ème Tir</v>
      </c>
      <c r="I5" s="172"/>
      <c r="J5" s="163" t="s">
        <v>175</v>
      </c>
      <c r="K5" s="163"/>
      <c r="L5" s="173" t="e">
        <f>VLOOKUP(J4,Liste!B:K,4,FALSE)</f>
        <v>#N/A</v>
      </c>
      <c r="M5" s="173"/>
      <c r="N5" s="23"/>
      <c r="O5" s="172" t="str">
        <f>Feuil1!D4</f>
        <v>2ème Tir</v>
      </c>
      <c r="P5" s="172"/>
      <c r="Q5" s="163" t="s">
        <v>175</v>
      </c>
      <c r="R5" s="163"/>
      <c r="S5" s="173" t="e">
        <f>VLOOKUP(Q4,Liste!B:E,4,FALSE)</f>
        <v>#N/A</v>
      </c>
      <c r="T5" s="173"/>
      <c r="U5" s="23"/>
      <c r="V5" s="172" t="str">
        <f>Feuil1!D4</f>
        <v>2ème Tir</v>
      </c>
      <c r="W5" s="172"/>
      <c r="X5" s="163" t="s">
        <v>175</v>
      </c>
      <c r="Y5" s="163"/>
      <c r="Z5" s="173" t="e">
        <f>VLOOKUP(X4,Liste!B:E,4,FALSE)</f>
        <v>#N/A</v>
      </c>
      <c r="AA5" s="173"/>
    </row>
    <row r="6" spans="1:31" ht="21.75" customHeight="1" x14ac:dyDescent="0.2">
      <c r="A6" s="180" t="s">
        <v>176</v>
      </c>
      <c r="B6" s="174" t="s">
        <v>177</v>
      </c>
      <c r="C6" s="174"/>
      <c r="D6" s="174"/>
      <c r="E6" s="174" t="s">
        <v>138</v>
      </c>
      <c r="F6" s="174" t="s">
        <v>139</v>
      </c>
      <c r="G6" s="18"/>
      <c r="H6" s="175" t="str">
        <f>A6</f>
        <v>N°</v>
      </c>
      <c r="I6" s="177" t="str">
        <f>B6</f>
        <v>Points par flèches</v>
      </c>
      <c r="J6" s="178"/>
      <c r="K6" s="179"/>
      <c r="L6" s="185" t="s">
        <v>138</v>
      </c>
      <c r="M6" s="185" t="s">
        <v>139</v>
      </c>
      <c r="N6" s="18"/>
      <c r="O6" s="180" t="s">
        <v>176</v>
      </c>
      <c r="P6" s="174" t="s">
        <v>177</v>
      </c>
      <c r="Q6" s="174"/>
      <c r="R6" s="174"/>
      <c r="S6" s="174" t="s">
        <v>138</v>
      </c>
      <c r="T6" s="174" t="s">
        <v>139</v>
      </c>
      <c r="U6" s="18"/>
      <c r="V6" s="180" t="str">
        <f>O6</f>
        <v>N°</v>
      </c>
      <c r="W6" s="174" t="str">
        <f>P6</f>
        <v>Points par flèches</v>
      </c>
      <c r="X6" s="174"/>
      <c r="Y6" s="174"/>
      <c r="Z6" s="174" t="s">
        <v>138</v>
      </c>
      <c r="AA6" s="174" t="s">
        <v>139</v>
      </c>
    </row>
    <row r="7" spans="1:31" ht="21.75" customHeight="1" x14ac:dyDescent="0.2">
      <c r="A7" s="180"/>
      <c r="B7" s="102">
        <v>1</v>
      </c>
      <c r="C7" s="102">
        <v>2</v>
      </c>
      <c r="D7" s="102">
        <v>3</v>
      </c>
      <c r="E7" s="174"/>
      <c r="F7" s="174"/>
      <c r="G7" s="18"/>
      <c r="H7" s="176"/>
      <c r="I7" s="102">
        <v>1</v>
      </c>
      <c r="J7" s="102">
        <v>2</v>
      </c>
      <c r="K7" s="102">
        <v>3</v>
      </c>
      <c r="L7" s="186"/>
      <c r="M7" s="186"/>
      <c r="N7" s="18"/>
      <c r="O7" s="180"/>
      <c r="P7" s="102">
        <v>1</v>
      </c>
      <c r="Q7" s="102">
        <v>2</v>
      </c>
      <c r="R7" s="102">
        <v>3</v>
      </c>
      <c r="S7" s="174"/>
      <c r="T7" s="174"/>
      <c r="U7" s="18"/>
      <c r="V7" s="180"/>
      <c r="W7" s="102">
        <v>1</v>
      </c>
      <c r="X7" s="102">
        <v>2</v>
      </c>
      <c r="Y7" s="102">
        <v>3</v>
      </c>
      <c r="Z7" s="174"/>
      <c r="AA7" s="174"/>
    </row>
    <row r="8" spans="1:31" ht="21.75" customHeight="1" x14ac:dyDescent="0.2">
      <c r="A8" s="25">
        <v>1</v>
      </c>
      <c r="B8" s="25"/>
      <c r="C8" s="25"/>
      <c r="D8" s="25"/>
      <c r="E8" s="25"/>
      <c r="F8" s="25"/>
      <c r="G8" s="18"/>
      <c r="H8" s="25">
        <v>1</v>
      </c>
      <c r="I8" s="25"/>
      <c r="J8" s="25"/>
      <c r="K8" s="25"/>
      <c r="L8" s="25"/>
      <c r="M8" s="25"/>
      <c r="N8" s="18"/>
      <c r="O8" s="25">
        <v>1</v>
      </c>
      <c r="P8" s="25"/>
      <c r="Q8" s="25"/>
      <c r="R8" s="25"/>
      <c r="S8" s="25"/>
      <c r="T8" s="25"/>
      <c r="U8" s="18"/>
      <c r="V8" s="25">
        <v>1</v>
      </c>
      <c r="W8" s="25"/>
      <c r="X8" s="25"/>
      <c r="Y8" s="25"/>
      <c r="Z8" s="25"/>
      <c r="AA8" s="25"/>
    </row>
    <row r="9" spans="1:31" ht="21.75" customHeight="1" x14ac:dyDescent="0.3">
      <c r="A9" s="25">
        <v>2</v>
      </c>
      <c r="B9" s="25"/>
      <c r="C9" s="25"/>
      <c r="D9" s="25"/>
      <c r="E9" s="25"/>
      <c r="F9" s="25"/>
      <c r="G9" s="18"/>
      <c r="H9" s="25">
        <v>2</v>
      </c>
      <c r="I9" s="25"/>
      <c r="J9" s="25"/>
      <c r="K9" s="25"/>
      <c r="L9" s="25"/>
      <c r="M9" s="25"/>
      <c r="N9" s="18"/>
      <c r="O9" s="25">
        <v>2</v>
      </c>
      <c r="P9" s="25"/>
      <c r="Q9" s="25"/>
      <c r="R9" s="25"/>
      <c r="S9" s="25"/>
      <c r="T9" s="25"/>
      <c r="U9" s="18"/>
      <c r="V9" s="25">
        <v>2</v>
      </c>
      <c r="W9" s="25"/>
      <c r="X9" s="25"/>
      <c r="Y9" s="25"/>
      <c r="Z9" s="25"/>
      <c r="AA9" s="25"/>
      <c r="AE9" s="9"/>
    </row>
    <row r="10" spans="1:31" ht="21.75" customHeight="1" x14ac:dyDescent="0.2">
      <c r="A10" s="25">
        <v>3</v>
      </c>
      <c r="B10" s="25"/>
      <c r="C10" s="25"/>
      <c r="D10" s="25"/>
      <c r="E10" s="25"/>
      <c r="F10" s="25"/>
      <c r="G10" s="18"/>
      <c r="H10" s="25">
        <v>3</v>
      </c>
      <c r="I10" s="25"/>
      <c r="J10" s="25"/>
      <c r="K10" s="25"/>
      <c r="L10" s="25"/>
      <c r="M10" s="25"/>
      <c r="N10" s="18"/>
      <c r="O10" s="25">
        <v>3</v>
      </c>
      <c r="P10" s="25"/>
      <c r="Q10" s="25"/>
      <c r="R10" s="25"/>
      <c r="S10" s="25"/>
      <c r="T10" s="25"/>
      <c r="U10" s="18"/>
      <c r="V10" s="25">
        <v>3</v>
      </c>
      <c r="W10" s="25"/>
      <c r="X10" s="25"/>
      <c r="Y10" s="25"/>
      <c r="Z10" s="25"/>
      <c r="AA10" s="25"/>
    </row>
    <row r="11" spans="1:31" ht="21.75" customHeight="1" x14ac:dyDescent="0.2">
      <c r="A11" s="25">
        <v>4</v>
      </c>
      <c r="B11" s="25"/>
      <c r="C11" s="25"/>
      <c r="D11" s="25"/>
      <c r="E11" s="25"/>
      <c r="F11" s="25"/>
      <c r="G11" s="18"/>
      <c r="H11" s="25">
        <v>4</v>
      </c>
      <c r="I11" s="25"/>
      <c r="J11" s="25"/>
      <c r="K11" s="25"/>
      <c r="L11" s="25"/>
      <c r="M11" s="25"/>
      <c r="N11" s="18"/>
      <c r="O11" s="25">
        <v>4</v>
      </c>
      <c r="P11" s="25"/>
      <c r="Q11" s="25"/>
      <c r="R11" s="25"/>
      <c r="S11" s="25"/>
      <c r="T11" s="25"/>
      <c r="U11" s="18"/>
      <c r="V11" s="25">
        <v>4</v>
      </c>
      <c r="W11" s="25"/>
      <c r="X11" s="25"/>
      <c r="Y11" s="25"/>
      <c r="Z11" s="25"/>
      <c r="AA11" s="25"/>
    </row>
    <row r="12" spans="1:31" ht="21.75" customHeight="1" x14ac:dyDescent="0.2">
      <c r="A12" s="25">
        <v>5</v>
      </c>
      <c r="B12" s="25"/>
      <c r="C12" s="25"/>
      <c r="D12" s="25"/>
      <c r="E12" s="25"/>
      <c r="F12" s="25"/>
      <c r="G12" s="18"/>
      <c r="H12" s="25">
        <v>5</v>
      </c>
      <c r="I12" s="25"/>
      <c r="J12" s="25"/>
      <c r="K12" s="25"/>
      <c r="L12" s="25"/>
      <c r="M12" s="25"/>
      <c r="N12" s="18"/>
      <c r="O12" s="25">
        <v>5</v>
      </c>
      <c r="P12" s="25"/>
      <c r="Q12" s="25"/>
      <c r="R12" s="25"/>
      <c r="S12" s="25"/>
      <c r="T12" s="25"/>
      <c r="U12" s="18"/>
      <c r="V12" s="25">
        <v>5</v>
      </c>
      <c r="W12" s="25"/>
      <c r="X12" s="25"/>
      <c r="Y12" s="25"/>
      <c r="Z12" s="25"/>
      <c r="AA12" s="25"/>
    </row>
    <row r="13" spans="1:31" ht="21.75" customHeight="1" x14ac:dyDescent="0.2">
      <c r="A13" s="25">
        <v>6</v>
      </c>
      <c r="B13" s="25"/>
      <c r="C13" s="25"/>
      <c r="D13" s="25"/>
      <c r="E13" s="25"/>
      <c r="F13" s="25"/>
      <c r="G13" s="18"/>
      <c r="H13" s="25">
        <v>6</v>
      </c>
      <c r="I13" s="25"/>
      <c r="J13" s="25"/>
      <c r="K13" s="25"/>
      <c r="L13" s="25"/>
      <c r="M13" s="25"/>
      <c r="N13" s="18"/>
      <c r="O13" s="25">
        <v>6</v>
      </c>
      <c r="P13" s="25"/>
      <c r="Q13" s="25"/>
      <c r="R13" s="25"/>
      <c r="S13" s="25"/>
      <c r="T13" s="25"/>
      <c r="U13" s="18"/>
      <c r="V13" s="25">
        <v>6</v>
      </c>
      <c r="W13" s="25"/>
      <c r="X13" s="25"/>
      <c r="Y13" s="25"/>
      <c r="Z13" s="25"/>
      <c r="AA13" s="25"/>
    </row>
    <row r="14" spans="1:31" ht="21.75" customHeight="1" x14ac:dyDescent="0.2">
      <c r="A14" s="181" t="s">
        <v>178</v>
      </c>
      <c r="B14" s="181"/>
      <c r="C14" s="181"/>
      <c r="D14" s="181"/>
      <c r="E14" s="181"/>
      <c r="F14" s="26"/>
      <c r="G14" s="23"/>
      <c r="H14" s="182" t="s">
        <v>178</v>
      </c>
      <c r="I14" s="183"/>
      <c r="J14" s="183"/>
      <c r="K14" s="183"/>
      <c r="L14" s="184"/>
      <c r="M14" s="26"/>
      <c r="N14" s="23"/>
      <c r="O14" s="181" t="s">
        <v>178</v>
      </c>
      <c r="P14" s="181"/>
      <c r="Q14" s="181"/>
      <c r="R14" s="181"/>
      <c r="S14" s="181"/>
      <c r="T14" s="26"/>
      <c r="U14" s="23"/>
      <c r="V14" s="181" t="s">
        <v>178</v>
      </c>
      <c r="W14" s="181"/>
      <c r="X14" s="181"/>
      <c r="Y14" s="181"/>
      <c r="Z14" s="181"/>
      <c r="AA14" s="26"/>
    </row>
    <row r="15" spans="1:31" ht="21.75" customHeight="1" x14ac:dyDescent="0.2">
      <c r="A15" s="187">
        <v>10</v>
      </c>
      <c r="B15" s="187"/>
      <c r="C15" s="187"/>
      <c r="D15" s="187">
        <v>9</v>
      </c>
      <c r="E15" s="187"/>
      <c r="F15" s="187"/>
      <c r="G15" s="23"/>
      <c r="H15" s="188">
        <v>10</v>
      </c>
      <c r="I15" s="189"/>
      <c r="J15" s="190"/>
      <c r="K15" s="188">
        <v>9</v>
      </c>
      <c r="L15" s="189"/>
      <c r="M15" s="190"/>
      <c r="N15" s="23"/>
      <c r="O15" s="187">
        <v>10</v>
      </c>
      <c r="P15" s="187"/>
      <c r="Q15" s="187"/>
      <c r="R15" s="187">
        <v>9</v>
      </c>
      <c r="S15" s="187"/>
      <c r="T15" s="187"/>
      <c r="U15" s="23"/>
      <c r="V15" s="187">
        <v>10</v>
      </c>
      <c r="W15" s="187"/>
      <c r="X15" s="187"/>
      <c r="Y15" s="187">
        <v>9</v>
      </c>
      <c r="Z15" s="187"/>
      <c r="AA15" s="187"/>
    </row>
    <row r="16" spans="1:31" ht="21.75" customHeight="1" x14ac:dyDescent="0.2">
      <c r="A16" s="187"/>
      <c r="B16" s="187"/>
      <c r="C16" s="187"/>
      <c r="D16" s="187"/>
      <c r="E16" s="187"/>
      <c r="F16" s="187"/>
      <c r="G16" s="23"/>
      <c r="H16" s="188"/>
      <c r="I16" s="189"/>
      <c r="J16" s="190"/>
      <c r="K16" s="188"/>
      <c r="L16" s="189"/>
      <c r="M16" s="190"/>
      <c r="N16" s="23"/>
      <c r="O16" s="187"/>
      <c r="P16" s="187"/>
      <c r="Q16" s="187"/>
      <c r="R16" s="187"/>
      <c r="S16" s="187"/>
      <c r="T16" s="187"/>
      <c r="U16" s="23"/>
      <c r="V16" s="187"/>
      <c r="W16" s="187"/>
      <c r="X16" s="187"/>
      <c r="Y16" s="187"/>
      <c r="Z16" s="187"/>
      <c r="AA16" s="187"/>
    </row>
    <row r="17" spans="1:27" ht="21.75" customHeight="1" x14ac:dyDescent="0.2">
      <c r="A17" s="191" t="s">
        <v>144</v>
      </c>
      <c r="B17" s="191"/>
      <c r="C17" s="191"/>
      <c r="D17" s="191" t="s">
        <v>143</v>
      </c>
      <c r="E17" s="191"/>
      <c r="F17" s="191"/>
      <c r="G17" s="23"/>
      <c r="H17" s="192" t="s">
        <v>144</v>
      </c>
      <c r="I17" s="193"/>
      <c r="J17" s="194"/>
      <c r="K17" s="192" t="s">
        <v>143</v>
      </c>
      <c r="L17" s="193"/>
      <c r="M17" s="194"/>
      <c r="N17" s="23"/>
      <c r="O17" s="191" t="s">
        <v>144</v>
      </c>
      <c r="P17" s="191"/>
      <c r="Q17" s="191"/>
      <c r="R17" s="191" t="s">
        <v>143</v>
      </c>
      <c r="S17" s="191"/>
      <c r="T17" s="191"/>
      <c r="U17" s="23"/>
      <c r="V17" s="191" t="s">
        <v>144</v>
      </c>
      <c r="W17" s="191"/>
      <c r="X17" s="191"/>
      <c r="Y17" s="191" t="s">
        <v>143</v>
      </c>
      <c r="Z17" s="191"/>
      <c r="AA17" s="191"/>
    </row>
    <row r="18" spans="1:27" ht="21.75" customHeight="1" x14ac:dyDescent="0.2">
      <c r="A18" s="191"/>
      <c r="B18" s="191"/>
      <c r="C18" s="191"/>
      <c r="D18" s="191"/>
      <c r="E18" s="191"/>
      <c r="F18" s="191"/>
      <c r="G18" s="23"/>
      <c r="H18" s="195"/>
      <c r="I18" s="196"/>
      <c r="J18" s="197"/>
      <c r="K18" s="195"/>
      <c r="L18" s="196"/>
      <c r="M18" s="197"/>
      <c r="N18" s="23"/>
      <c r="O18" s="191"/>
      <c r="P18" s="191"/>
      <c r="Q18" s="191"/>
      <c r="R18" s="191"/>
      <c r="S18" s="191"/>
      <c r="T18" s="191"/>
      <c r="U18" s="23"/>
      <c r="V18" s="191"/>
      <c r="W18" s="191"/>
      <c r="X18" s="191"/>
      <c r="Y18" s="191"/>
      <c r="Z18" s="191"/>
      <c r="AA18" s="191"/>
    </row>
    <row r="19" spans="1:27" ht="21.75" customHeight="1" x14ac:dyDescent="0.2">
      <c r="A19" s="191"/>
      <c r="B19" s="191"/>
      <c r="C19" s="191"/>
      <c r="D19" s="191"/>
      <c r="E19" s="191"/>
      <c r="F19" s="191"/>
      <c r="G19" s="23"/>
      <c r="H19" s="198"/>
      <c r="I19" s="199"/>
      <c r="J19" s="200"/>
      <c r="K19" s="198"/>
      <c r="L19" s="199"/>
      <c r="M19" s="200"/>
      <c r="N19" s="23"/>
      <c r="O19" s="191"/>
      <c r="P19" s="191"/>
      <c r="Q19" s="191"/>
      <c r="R19" s="191"/>
      <c r="S19" s="191"/>
      <c r="T19" s="191"/>
      <c r="U19" s="23"/>
      <c r="V19" s="191"/>
      <c r="W19" s="191"/>
      <c r="X19" s="191"/>
      <c r="Y19" s="191"/>
      <c r="Z19" s="191"/>
      <c r="AA19" s="191"/>
    </row>
    <row r="20" spans="1:27" ht="21.75" customHeight="1" x14ac:dyDescent="0.2"/>
    <row r="21" spans="1:27" ht="21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 t="str">
        <f>Feuil1!D6</f>
        <v>2ème étape Challenge CHAIRMARTIN</v>
      </c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7"/>
    </row>
    <row r="22" spans="1:27" ht="21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</row>
    <row r="23" spans="1:2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</row>
  </sheetData>
  <mergeCells count="79">
    <mergeCell ref="B1:F1"/>
    <mergeCell ref="I1:M1"/>
    <mergeCell ref="P1:T1"/>
    <mergeCell ref="W1:AA1"/>
    <mergeCell ref="B2:F2"/>
    <mergeCell ref="I2:M2"/>
    <mergeCell ref="P2:T2"/>
    <mergeCell ref="W2:AA2"/>
    <mergeCell ref="V3:W3"/>
    <mergeCell ref="X3:AA3"/>
    <mergeCell ref="A4:B4"/>
    <mergeCell ref="H4:I4"/>
    <mergeCell ref="O4:P4"/>
    <mergeCell ref="V4:W4"/>
    <mergeCell ref="A3:B3"/>
    <mergeCell ref="C3:G3"/>
    <mergeCell ref="H3:I3"/>
    <mergeCell ref="J3:N3"/>
    <mergeCell ref="O3:P3"/>
    <mergeCell ref="Q3:U3"/>
    <mergeCell ref="A5:B5"/>
    <mergeCell ref="C5:D5"/>
    <mergeCell ref="E5:F5"/>
    <mergeCell ref="H5:I5"/>
    <mergeCell ref="J5:K5"/>
    <mergeCell ref="Q5:R5"/>
    <mergeCell ref="S5:T5"/>
    <mergeCell ref="V5:W5"/>
    <mergeCell ref="X5:Y5"/>
    <mergeCell ref="Z5:AA5"/>
    <mergeCell ref="E6:E7"/>
    <mergeCell ref="F6:F7"/>
    <mergeCell ref="H6:H7"/>
    <mergeCell ref="I6:K6"/>
    <mergeCell ref="O5:P5"/>
    <mergeCell ref="L5:M5"/>
    <mergeCell ref="V6:V7"/>
    <mergeCell ref="W6:Y6"/>
    <mergeCell ref="Z6:Z7"/>
    <mergeCell ref="AA6:AA7"/>
    <mergeCell ref="A14:E14"/>
    <mergeCell ref="H14:L14"/>
    <mergeCell ref="O14:S14"/>
    <mergeCell ref="V14:Z14"/>
    <mergeCell ref="L6:L7"/>
    <mergeCell ref="M6:M7"/>
    <mergeCell ref="O6:O7"/>
    <mergeCell ref="P6:R6"/>
    <mergeCell ref="S6:S7"/>
    <mergeCell ref="T6:T7"/>
    <mergeCell ref="A6:A7"/>
    <mergeCell ref="B6:D6"/>
    <mergeCell ref="V15:X15"/>
    <mergeCell ref="Y15:AA15"/>
    <mergeCell ref="A16:C16"/>
    <mergeCell ref="D16:F16"/>
    <mergeCell ref="H16:J16"/>
    <mergeCell ref="K16:M16"/>
    <mergeCell ref="O16:Q16"/>
    <mergeCell ref="R16:T16"/>
    <mergeCell ref="V16:X16"/>
    <mergeCell ref="Y16:AA16"/>
    <mergeCell ref="A15:C15"/>
    <mergeCell ref="D15:F15"/>
    <mergeCell ref="H15:J15"/>
    <mergeCell ref="K15:M15"/>
    <mergeCell ref="O15:Q15"/>
    <mergeCell ref="R15:T15"/>
    <mergeCell ref="V17:X19"/>
    <mergeCell ref="Y17:AA19"/>
    <mergeCell ref="A21:N22"/>
    <mergeCell ref="O21:AA22"/>
    <mergeCell ref="A23:AA23"/>
    <mergeCell ref="A17:C19"/>
    <mergeCell ref="D17:F19"/>
    <mergeCell ref="H17:J19"/>
    <mergeCell ref="K17:M19"/>
    <mergeCell ref="O17:Q19"/>
    <mergeCell ref="R17:T19"/>
  </mergeCells>
  <pageMargins left="0.25" right="0.25" top="0.75" bottom="0.75" header="0.3" footer="0.3"/>
  <pageSetup paperSize="9" orientation="landscape" r:id="rId1"/>
  <drawing r:id="rId2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5CABF-0A80-4AFB-A4E0-6FAFDE45ED3E}">
  <sheetPr codeName="Feuil166"/>
  <dimension ref="A1:AE23"/>
  <sheetViews>
    <sheetView workbookViewId="0">
      <selection activeCell="AC19" sqref="AC19"/>
    </sheetView>
  </sheetViews>
  <sheetFormatPr baseColWidth="10" defaultRowHeight="12.75" x14ac:dyDescent="0.2"/>
  <cols>
    <col min="1" max="1" width="4.5703125" style="1" customWidth="1"/>
    <col min="2" max="6" width="5.85546875" style="1" customWidth="1"/>
    <col min="7" max="7" width="2.140625" style="1" customWidth="1"/>
    <col min="8" max="8" width="4.5703125" style="1" customWidth="1"/>
    <col min="9" max="13" width="5.85546875" style="1" customWidth="1"/>
    <col min="14" max="14" width="2.140625" style="1" customWidth="1"/>
    <col min="15" max="15" width="4.5703125" style="1" customWidth="1"/>
    <col min="16" max="20" width="5.85546875" style="1" customWidth="1"/>
    <col min="21" max="21" width="2.140625" style="1" customWidth="1"/>
    <col min="22" max="22" width="4.5703125" style="1" customWidth="1"/>
    <col min="23" max="27" width="5.85546875" style="1" customWidth="1"/>
    <col min="28" max="30" width="11.42578125" style="1"/>
    <col min="31" max="31" width="21.85546875" style="1" customWidth="1"/>
    <col min="32" max="16384" width="11.42578125" style="1"/>
  </cols>
  <sheetData>
    <row r="1" spans="1:31" ht="21.75" customHeight="1" x14ac:dyDescent="0.2">
      <c r="A1" s="101" t="s">
        <v>130</v>
      </c>
      <c r="B1" s="170" t="e">
        <f>VLOOKUP(C4,Liste!B:K,2,FALSE)</f>
        <v>#N/A</v>
      </c>
      <c r="C1" s="170"/>
      <c r="D1" s="170"/>
      <c r="E1" s="170"/>
      <c r="F1" s="170"/>
      <c r="G1" s="18"/>
      <c r="H1" s="101" t="s">
        <v>130</v>
      </c>
      <c r="I1" s="170" t="e">
        <f>VLOOKUP(J4,Liste!B:C,2,FALSE)</f>
        <v>#N/A</v>
      </c>
      <c r="J1" s="170"/>
      <c r="K1" s="170"/>
      <c r="L1" s="170"/>
      <c r="M1" s="170"/>
      <c r="N1" s="19"/>
      <c r="O1" s="101" t="s">
        <v>130</v>
      </c>
      <c r="P1" s="170" t="e">
        <f>VLOOKUP(Q4,Liste!B:C,2,FALSE)</f>
        <v>#N/A</v>
      </c>
      <c r="Q1" s="170"/>
      <c r="R1" s="170"/>
      <c r="S1" s="170"/>
      <c r="T1" s="170"/>
      <c r="U1" s="19"/>
      <c r="V1" s="101" t="s">
        <v>130</v>
      </c>
      <c r="W1" s="170" t="e">
        <f>VLOOKUP(X4,Liste!B:C,2,FALSE)</f>
        <v>#N/A</v>
      </c>
      <c r="X1" s="170"/>
      <c r="Y1" s="170"/>
      <c r="Z1" s="170"/>
      <c r="AA1" s="170"/>
    </row>
    <row r="2" spans="1:31" ht="21.75" customHeight="1" x14ac:dyDescent="0.2">
      <c r="A2" s="101" t="s">
        <v>30</v>
      </c>
      <c r="B2" s="170" t="e">
        <f>VLOOKUP(C4,Liste!B:D,3,FALSE)</f>
        <v>#N/A</v>
      </c>
      <c r="C2" s="170"/>
      <c r="D2" s="170"/>
      <c r="E2" s="170"/>
      <c r="F2" s="170"/>
      <c r="G2" s="18"/>
      <c r="H2" s="101" t="s">
        <v>30</v>
      </c>
      <c r="I2" s="170" t="e">
        <f>VLOOKUP(J4,Liste!B:D,3,FALSE)</f>
        <v>#N/A</v>
      </c>
      <c r="J2" s="170"/>
      <c r="K2" s="170"/>
      <c r="L2" s="170"/>
      <c r="M2" s="170"/>
      <c r="N2" s="19"/>
      <c r="O2" s="101" t="s">
        <v>30</v>
      </c>
      <c r="P2" s="170" t="e">
        <f>VLOOKUP(Q4,Liste!B:D,3,FALSE)</f>
        <v>#N/A</v>
      </c>
      <c r="Q2" s="170"/>
      <c r="R2" s="170"/>
      <c r="S2" s="170"/>
      <c r="T2" s="170"/>
      <c r="U2" s="19"/>
      <c r="V2" s="101" t="s">
        <v>30</v>
      </c>
      <c r="W2" s="170" t="e">
        <f>VLOOKUP(X4,Liste!B:D,3,FALSE)</f>
        <v>#N/A</v>
      </c>
      <c r="X2" s="170"/>
      <c r="Y2" s="170"/>
      <c r="Z2" s="170"/>
      <c r="AA2" s="170"/>
    </row>
    <row r="3" spans="1:31" ht="21.75" customHeight="1" x14ac:dyDescent="0.2">
      <c r="A3" s="171" t="s">
        <v>131</v>
      </c>
      <c r="B3" s="171"/>
      <c r="C3" s="170" t="e">
        <f>VLOOKUP(C4,Liste!B:K,5,FALSE)</f>
        <v>#N/A</v>
      </c>
      <c r="D3" s="170"/>
      <c r="E3" s="170"/>
      <c r="F3" s="170"/>
      <c r="G3" s="170"/>
      <c r="H3" s="171" t="s">
        <v>131</v>
      </c>
      <c r="I3" s="171"/>
      <c r="J3" s="170" t="e">
        <f>VLOOKUP(J4,Liste!B:K,5,FALSE)</f>
        <v>#N/A</v>
      </c>
      <c r="K3" s="170"/>
      <c r="L3" s="170"/>
      <c r="M3" s="170"/>
      <c r="N3" s="170"/>
      <c r="O3" s="171" t="s">
        <v>131</v>
      </c>
      <c r="P3" s="171"/>
      <c r="Q3" s="170" t="e">
        <f>VLOOKUP(Q4,Liste!B:F,5,FALSE)</f>
        <v>#N/A</v>
      </c>
      <c r="R3" s="170"/>
      <c r="S3" s="170"/>
      <c r="T3" s="170"/>
      <c r="U3" s="170"/>
      <c r="V3" s="171" t="s">
        <v>131</v>
      </c>
      <c r="W3" s="171"/>
      <c r="X3" s="170" t="e">
        <f>VLOOKUP(X4,Liste!B:F,5,FALSE)</f>
        <v>#N/A</v>
      </c>
      <c r="Y3" s="170"/>
      <c r="Z3" s="170"/>
      <c r="AA3" s="170"/>
      <c r="AB3" s="20"/>
    </row>
    <row r="4" spans="1:31" ht="21.75" customHeight="1" x14ac:dyDescent="0.2">
      <c r="A4" s="171" t="s">
        <v>132</v>
      </c>
      <c r="B4" s="171"/>
      <c r="C4" s="21" t="str">
        <f>Feuil1!P23</f>
        <v>16E</v>
      </c>
      <c r="D4" s="18"/>
      <c r="E4" s="18"/>
      <c r="F4" s="18"/>
      <c r="G4" s="18"/>
      <c r="H4" s="171" t="s">
        <v>132</v>
      </c>
      <c r="I4" s="171"/>
      <c r="J4" s="21" t="str">
        <f>Feuil1!P24</f>
        <v>16F</v>
      </c>
      <c r="K4" s="18"/>
      <c r="L4" s="18"/>
      <c r="M4" s="18"/>
      <c r="N4" s="18"/>
      <c r="O4" s="171" t="s">
        <v>132</v>
      </c>
      <c r="P4" s="171"/>
      <c r="Q4" s="21" t="str">
        <f>Feuil1!P25</f>
        <v>16G</v>
      </c>
      <c r="R4" s="18"/>
      <c r="S4" s="18"/>
      <c r="T4" s="18"/>
      <c r="U4" s="18"/>
      <c r="V4" s="171" t="s">
        <v>132</v>
      </c>
      <c r="W4" s="171"/>
      <c r="X4" s="21" t="str">
        <f>Feuil1!P26</f>
        <v>16H</v>
      </c>
      <c r="Y4" s="18"/>
      <c r="Z4" s="18"/>
      <c r="AA4" s="18"/>
      <c r="AE4" s="22"/>
    </row>
    <row r="5" spans="1:31" ht="21.75" customHeight="1" x14ac:dyDescent="0.2">
      <c r="A5" s="172" t="str">
        <f>Feuil1!D4</f>
        <v>2ème Tir</v>
      </c>
      <c r="B5" s="172"/>
      <c r="C5" s="163" t="s">
        <v>175</v>
      </c>
      <c r="D5" s="163"/>
      <c r="E5" s="173" t="e">
        <f>VLOOKUP(C4,Liste!B:K,4,FALSE)</f>
        <v>#N/A</v>
      </c>
      <c r="F5" s="173"/>
      <c r="G5" s="23"/>
      <c r="H5" s="172" t="str">
        <f>Feuil1!D4</f>
        <v>2ème Tir</v>
      </c>
      <c r="I5" s="172"/>
      <c r="J5" s="163" t="s">
        <v>175</v>
      </c>
      <c r="K5" s="163"/>
      <c r="L5" s="173" t="e">
        <f>VLOOKUP(J4,Liste!B:K,4,FALSE)</f>
        <v>#N/A</v>
      </c>
      <c r="M5" s="173"/>
      <c r="N5" s="23"/>
      <c r="O5" s="172" t="str">
        <f>Feuil1!D4</f>
        <v>2ème Tir</v>
      </c>
      <c r="P5" s="172"/>
      <c r="Q5" s="163" t="s">
        <v>175</v>
      </c>
      <c r="R5" s="163"/>
      <c r="S5" s="173" t="e">
        <f>VLOOKUP(Q4,Liste!B:E,4,FALSE)</f>
        <v>#N/A</v>
      </c>
      <c r="T5" s="173"/>
      <c r="U5" s="23"/>
      <c r="V5" s="172" t="str">
        <f>Feuil1!D4</f>
        <v>2ème Tir</v>
      </c>
      <c r="W5" s="172"/>
      <c r="X5" s="163" t="s">
        <v>175</v>
      </c>
      <c r="Y5" s="163"/>
      <c r="Z5" s="173" t="e">
        <f>VLOOKUP(X4,Liste!B:E,4,FALSE)</f>
        <v>#N/A</v>
      </c>
      <c r="AA5" s="173"/>
    </row>
    <row r="6" spans="1:31" ht="21.75" customHeight="1" x14ac:dyDescent="0.2">
      <c r="A6" s="180" t="s">
        <v>176</v>
      </c>
      <c r="B6" s="174" t="s">
        <v>177</v>
      </c>
      <c r="C6" s="174"/>
      <c r="D6" s="174"/>
      <c r="E6" s="174" t="s">
        <v>138</v>
      </c>
      <c r="F6" s="174" t="s">
        <v>139</v>
      </c>
      <c r="G6" s="18"/>
      <c r="H6" s="175" t="str">
        <f>A6</f>
        <v>N°</v>
      </c>
      <c r="I6" s="177" t="str">
        <f>B6</f>
        <v>Points par flèches</v>
      </c>
      <c r="J6" s="178"/>
      <c r="K6" s="179"/>
      <c r="L6" s="185" t="s">
        <v>138</v>
      </c>
      <c r="M6" s="185" t="s">
        <v>139</v>
      </c>
      <c r="N6" s="18"/>
      <c r="O6" s="180" t="s">
        <v>176</v>
      </c>
      <c r="P6" s="174" t="s">
        <v>177</v>
      </c>
      <c r="Q6" s="174"/>
      <c r="R6" s="174"/>
      <c r="S6" s="174" t="s">
        <v>138</v>
      </c>
      <c r="T6" s="174" t="s">
        <v>139</v>
      </c>
      <c r="U6" s="18"/>
      <c r="V6" s="180" t="str">
        <f>O6</f>
        <v>N°</v>
      </c>
      <c r="W6" s="174" t="str">
        <f>P6</f>
        <v>Points par flèches</v>
      </c>
      <c r="X6" s="174"/>
      <c r="Y6" s="174"/>
      <c r="Z6" s="174" t="s">
        <v>138</v>
      </c>
      <c r="AA6" s="174" t="s">
        <v>139</v>
      </c>
    </row>
    <row r="7" spans="1:31" ht="21.75" customHeight="1" x14ac:dyDescent="0.2">
      <c r="A7" s="180"/>
      <c r="B7" s="102">
        <v>1</v>
      </c>
      <c r="C7" s="102">
        <v>2</v>
      </c>
      <c r="D7" s="102">
        <v>3</v>
      </c>
      <c r="E7" s="174"/>
      <c r="F7" s="174"/>
      <c r="G7" s="18"/>
      <c r="H7" s="176"/>
      <c r="I7" s="102">
        <v>1</v>
      </c>
      <c r="J7" s="102">
        <v>2</v>
      </c>
      <c r="K7" s="102">
        <v>3</v>
      </c>
      <c r="L7" s="186"/>
      <c r="M7" s="186"/>
      <c r="N7" s="18"/>
      <c r="O7" s="180"/>
      <c r="P7" s="102">
        <v>1</v>
      </c>
      <c r="Q7" s="102">
        <v>2</v>
      </c>
      <c r="R7" s="102">
        <v>3</v>
      </c>
      <c r="S7" s="174"/>
      <c r="T7" s="174"/>
      <c r="U7" s="18"/>
      <c r="V7" s="180"/>
      <c r="W7" s="102">
        <v>1</v>
      </c>
      <c r="X7" s="102">
        <v>2</v>
      </c>
      <c r="Y7" s="102">
        <v>3</v>
      </c>
      <c r="Z7" s="174"/>
      <c r="AA7" s="174"/>
    </row>
    <row r="8" spans="1:31" ht="21.75" customHeight="1" x14ac:dyDescent="0.2">
      <c r="A8" s="25">
        <v>1</v>
      </c>
      <c r="B8" s="25"/>
      <c r="C8" s="25"/>
      <c r="D8" s="25"/>
      <c r="E8" s="25"/>
      <c r="F8" s="25"/>
      <c r="G8" s="18"/>
      <c r="H8" s="25">
        <v>1</v>
      </c>
      <c r="I8" s="25"/>
      <c r="J8" s="25"/>
      <c r="K8" s="25"/>
      <c r="L8" s="25"/>
      <c r="M8" s="25"/>
      <c r="N8" s="18"/>
      <c r="O8" s="25">
        <v>1</v>
      </c>
      <c r="P8" s="25"/>
      <c r="Q8" s="25"/>
      <c r="R8" s="25"/>
      <c r="S8" s="25"/>
      <c r="T8" s="25"/>
      <c r="U8" s="18"/>
      <c r="V8" s="25">
        <v>1</v>
      </c>
      <c r="W8" s="25"/>
      <c r="X8" s="25"/>
      <c r="Y8" s="25"/>
      <c r="Z8" s="25"/>
      <c r="AA8" s="25"/>
    </row>
    <row r="9" spans="1:31" ht="21.75" customHeight="1" x14ac:dyDescent="0.3">
      <c r="A9" s="25">
        <v>2</v>
      </c>
      <c r="B9" s="25"/>
      <c r="C9" s="25"/>
      <c r="D9" s="25"/>
      <c r="E9" s="25"/>
      <c r="F9" s="25"/>
      <c r="G9" s="18"/>
      <c r="H9" s="25">
        <v>2</v>
      </c>
      <c r="I9" s="25"/>
      <c r="J9" s="25"/>
      <c r="K9" s="25"/>
      <c r="L9" s="25"/>
      <c r="M9" s="25"/>
      <c r="N9" s="18"/>
      <c r="O9" s="25">
        <v>2</v>
      </c>
      <c r="P9" s="25"/>
      <c r="Q9" s="25"/>
      <c r="R9" s="25"/>
      <c r="S9" s="25"/>
      <c r="T9" s="25"/>
      <c r="U9" s="18"/>
      <c r="V9" s="25">
        <v>2</v>
      </c>
      <c r="W9" s="25"/>
      <c r="X9" s="25"/>
      <c r="Y9" s="25"/>
      <c r="Z9" s="25"/>
      <c r="AA9" s="25"/>
      <c r="AE9" s="9"/>
    </row>
    <row r="10" spans="1:31" ht="21.75" customHeight="1" x14ac:dyDescent="0.2">
      <c r="A10" s="25">
        <v>3</v>
      </c>
      <c r="B10" s="25"/>
      <c r="C10" s="25"/>
      <c r="D10" s="25"/>
      <c r="E10" s="25"/>
      <c r="F10" s="25"/>
      <c r="G10" s="18"/>
      <c r="H10" s="25">
        <v>3</v>
      </c>
      <c r="I10" s="25"/>
      <c r="J10" s="25"/>
      <c r="K10" s="25"/>
      <c r="L10" s="25"/>
      <c r="M10" s="25"/>
      <c r="N10" s="18"/>
      <c r="O10" s="25">
        <v>3</v>
      </c>
      <c r="P10" s="25"/>
      <c r="Q10" s="25"/>
      <c r="R10" s="25"/>
      <c r="S10" s="25"/>
      <c r="T10" s="25"/>
      <c r="U10" s="18"/>
      <c r="V10" s="25">
        <v>3</v>
      </c>
      <c r="W10" s="25"/>
      <c r="X10" s="25"/>
      <c r="Y10" s="25"/>
      <c r="Z10" s="25"/>
      <c r="AA10" s="25"/>
    </row>
    <row r="11" spans="1:31" ht="21.75" customHeight="1" x14ac:dyDescent="0.2">
      <c r="A11" s="25">
        <v>4</v>
      </c>
      <c r="B11" s="25"/>
      <c r="C11" s="25"/>
      <c r="D11" s="25"/>
      <c r="E11" s="25"/>
      <c r="F11" s="25"/>
      <c r="G11" s="18"/>
      <c r="H11" s="25">
        <v>4</v>
      </c>
      <c r="I11" s="25"/>
      <c r="J11" s="25"/>
      <c r="K11" s="25"/>
      <c r="L11" s="25"/>
      <c r="M11" s="25"/>
      <c r="N11" s="18"/>
      <c r="O11" s="25">
        <v>4</v>
      </c>
      <c r="P11" s="25"/>
      <c r="Q11" s="25"/>
      <c r="R11" s="25"/>
      <c r="S11" s="25"/>
      <c r="T11" s="25"/>
      <c r="U11" s="18"/>
      <c r="V11" s="25">
        <v>4</v>
      </c>
      <c r="W11" s="25"/>
      <c r="X11" s="25"/>
      <c r="Y11" s="25"/>
      <c r="Z11" s="25"/>
      <c r="AA11" s="25"/>
    </row>
    <row r="12" spans="1:31" ht="21.75" customHeight="1" x14ac:dyDescent="0.2">
      <c r="A12" s="25">
        <v>5</v>
      </c>
      <c r="B12" s="25"/>
      <c r="C12" s="25"/>
      <c r="D12" s="25"/>
      <c r="E12" s="25"/>
      <c r="F12" s="25"/>
      <c r="G12" s="18"/>
      <c r="H12" s="25">
        <v>5</v>
      </c>
      <c r="I12" s="25"/>
      <c r="J12" s="25"/>
      <c r="K12" s="25"/>
      <c r="L12" s="25"/>
      <c r="M12" s="25"/>
      <c r="N12" s="18"/>
      <c r="O12" s="25">
        <v>5</v>
      </c>
      <c r="P12" s="25"/>
      <c r="Q12" s="25"/>
      <c r="R12" s="25"/>
      <c r="S12" s="25"/>
      <c r="T12" s="25"/>
      <c r="U12" s="18"/>
      <c r="V12" s="25">
        <v>5</v>
      </c>
      <c r="W12" s="25"/>
      <c r="X12" s="25"/>
      <c r="Y12" s="25"/>
      <c r="Z12" s="25"/>
      <c r="AA12" s="25"/>
    </row>
    <row r="13" spans="1:31" ht="21.75" customHeight="1" x14ac:dyDescent="0.2">
      <c r="A13" s="25">
        <v>6</v>
      </c>
      <c r="B13" s="25"/>
      <c r="C13" s="25"/>
      <c r="D13" s="25"/>
      <c r="E13" s="25"/>
      <c r="F13" s="25"/>
      <c r="G13" s="18"/>
      <c r="H13" s="25">
        <v>6</v>
      </c>
      <c r="I13" s="25"/>
      <c r="J13" s="25"/>
      <c r="K13" s="25"/>
      <c r="L13" s="25"/>
      <c r="M13" s="25"/>
      <c r="N13" s="18"/>
      <c r="O13" s="25">
        <v>6</v>
      </c>
      <c r="P13" s="25"/>
      <c r="Q13" s="25"/>
      <c r="R13" s="25"/>
      <c r="S13" s="25"/>
      <c r="T13" s="25"/>
      <c r="U13" s="18"/>
      <c r="V13" s="25">
        <v>6</v>
      </c>
      <c r="W13" s="25"/>
      <c r="X13" s="25"/>
      <c r="Y13" s="25"/>
      <c r="Z13" s="25"/>
      <c r="AA13" s="25"/>
    </row>
    <row r="14" spans="1:31" ht="21.75" customHeight="1" x14ac:dyDescent="0.2">
      <c r="A14" s="181" t="s">
        <v>178</v>
      </c>
      <c r="B14" s="181"/>
      <c r="C14" s="181"/>
      <c r="D14" s="181"/>
      <c r="E14" s="181"/>
      <c r="F14" s="26"/>
      <c r="G14" s="23"/>
      <c r="H14" s="182" t="s">
        <v>178</v>
      </c>
      <c r="I14" s="183"/>
      <c r="J14" s="183"/>
      <c r="K14" s="183"/>
      <c r="L14" s="184"/>
      <c r="M14" s="26"/>
      <c r="N14" s="23"/>
      <c r="O14" s="181" t="s">
        <v>178</v>
      </c>
      <c r="P14" s="181"/>
      <c r="Q14" s="181"/>
      <c r="R14" s="181"/>
      <c r="S14" s="181"/>
      <c r="T14" s="26"/>
      <c r="U14" s="23"/>
      <c r="V14" s="181" t="s">
        <v>178</v>
      </c>
      <c r="W14" s="181"/>
      <c r="X14" s="181"/>
      <c r="Y14" s="181"/>
      <c r="Z14" s="181"/>
      <c r="AA14" s="26"/>
    </row>
    <row r="15" spans="1:31" ht="21.75" customHeight="1" x14ac:dyDescent="0.2">
      <c r="A15" s="187">
        <v>10</v>
      </c>
      <c r="B15" s="187"/>
      <c r="C15" s="187"/>
      <c r="D15" s="187">
        <v>9</v>
      </c>
      <c r="E15" s="187"/>
      <c r="F15" s="187"/>
      <c r="G15" s="23"/>
      <c r="H15" s="188">
        <v>10</v>
      </c>
      <c r="I15" s="189"/>
      <c r="J15" s="190"/>
      <c r="K15" s="188">
        <v>9</v>
      </c>
      <c r="L15" s="189"/>
      <c r="M15" s="190"/>
      <c r="N15" s="23"/>
      <c r="O15" s="187">
        <v>10</v>
      </c>
      <c r="P15" s="187"/>
      <c r="Q15" s="187"/>
      <c r="R15" s="187">
        <v>9</v>
      </c>
      <c r="S15" s="187"/>
      <c r="T15" s="187"/>
      <c r="U15" s="23"/>
      <c r="V15" s="187">
        <v>10</v>
      </c>
      <c r="W15" s="187"/>
      <c r="X15" s="187"/>
      <c r="Y15" s="187">
        <v>9</v>
      </c>
      <c r="Z15" s="187"/>
      <c r="AA15" s="187"/>
    </row>
    <row r="16" spans="1:31" ht="21.75" customHeight="1" x14ac:dyDescent="0.2">
      <c r="A16" s="187"/>
      <c r="B16" s="187"/>
      <c r="C16" s="187"/>
      <c r="D16" s="187"/>
      <c r="E16" s="187"/>
      <c r="F16" s="187"/>
      <c r="G16" s="23"/>
      <c r="H16" s="188"/>
      <c r="I16" s="189"/>
      <c r="J16" s="190"/>
      <c r="K16" s="188"/>
      <c r="L16" s="189"/>
      <c r="M16" s="190"/>
      <c r="N16" s="23"/>
      <c r="O16" s="187"/>
      <c r="P16" s="187"/>
      <c r="Q16" s="187"/>
      <c r="R16" s="187"/>
      <c r="S16" s="187"/>
      <c r="T16" s="187"/>
      <c r="U16" s="23"/>
      <c r="V16" s="187"/>
      <c r="W16" s="187"/>
      <c r="X16" s="187"/>
      <c r="Y16" s="187"/>
      <c r="Z16" s="187"/>
      <c r="AA16" s="187"/>
    </row>
    <row r="17" spans="1:27" ht="21.75" customHeight="1" x14ac:dyDescent="0.2">
      <c r="A17" s="191" t="s">
        <v>144</v>
      </c>
      <c r="B17" s="191"/>
      <c r="C17" s="191"/>
      <c r="D17" s="191" t="s">
        <v>143</v>
      </c>
      <c r="E17" s="191"/>
      <c r="F17" s="191"/>
      <c r="G17" s="23"/>
      <c r="H17" s="192" t="s">
        <v>144</v>
      </c>
      <c r="I17" s="193"/>
      <c r="J17" s="194"/>
      <c r="K17" s="192" t="s">
        <v>143</v>
      </c>
      <c r="L17" s="193"/>
      <c r="M17" s="194"/>
      <c r="N17" s="23"/>
      <c r="O17" s="191" t="s">
        <v>144</v>
      </c>
      <c r="P17" s="191"/>
      <c r="Q17" s="191"/>
      <c r="R17" s="191" t="s">
        <v>143</v>
      </c>
      <c r="S17" s="191"/>
      <c r="T17" s="191"/>
      <c r="U17" s="23"/>
      <c r="V17" s="191" t="s">
        <v>144</v>
      </c>
      <c r="W17" s="191"/>
      <c r="X17" s="191"/>
      <c r="Y17" s="191" t="s">
        <v>143</v>
      </c>
      <c r="Z17" s="191"/>
      <c r="AA17" s="191"/>
    </row>
    <row r="18" spans="1:27" ht="21.75" customHeight="1" x14ac:dyDescent="0.2">
      <c r="A18" s="191"/>
      <c r="B18" s="191"/>
      <c r="C18" s="191"/>
      <c r="D18" s="191"/>
      <c r="E18" s="191"/>
      <c r="F18" s="191"/>
      <c r="G18" s="23"/>
      <c r="H18" s="195"/>
      <c r="I18" s="196"/>
      <c r="J18" s="197"/>
      <c r="K18" s="195"/>
      <c r="L18" s="196"/>
      <c r="M18" s="197"/>
      <c r="N18" s="23"/>
      <c r="O18" s="191"/>
      <c r="P18" s="191"/>
      <c r="Q18" s="191"/>
      <c r="R18" s="191"/>
      <c r="S18" s="191"/>
      <c r="T18" s="191"/>
      <c r="U18" s="23"/>
      <c r="V18" s="191"/>
      <c r="W18" s="191"/>
      <c r="X18" s="191"/>
      <c r="Y18" s="191"/>
      <c r="Z18" s="191"/>
      <c r="AA18" s="191"/>
    </row>
    <row r="19" spans="1:27" ht="21.75" customHeight="1" x14ac:dyDescent="0.2">
      <c r="A19" s="191"/>
      <c r="B19" s="191"/>
      <c r="C19" s="191"/>
      <c r="D19" s="191"/>
      <c r="E19" s="191"/>
      <c r="F19" s="191"/>
      <c r="G19" s="23"/>
      <c r="H19" s="198"/>
      <c r="I19" s="199"/>
      <c r="J19" s="200"/>
      <c r="K19" s="198"/>
      <c r="L19" s="199"/>
      <c r="M19" s="200"/>
      <c r="N19" s="23"/>
      <c r="O19" s="191"/>
      <c r="P19" s="191"/>
      <c r="Q19" s="191"/>
      <c r="R19" s="191"/>
      <c r="S19" s="191"/>
      <c r="T19" s="191"/>
      <c r="U19" s="23"/>
      <c r="V19" s="191"/>
      <c r="W19" s="191"/>
      <c r="X19" s="191"/>
      <c r="Y19" s="191"/>
      <c r="Z19" s="191"/>
      <c r="AA19" s="191"/>
    </row>
    <row r="20" spans="1:27" ht="21.75" customHeight="1" x14ac:dyDescent="0.2"/>
    <row r="21" spans="1:27" ht="21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 t="str">
        <f>Feuil1!D6</f>
        <v>2ème étape Challenge CHAIRMARTIN</v>
      </c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7"/>
    </row>
    <row r="22" spans="1:27" ht="21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</row>
    <row r="23" spans="1:2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</row>
  </sheetData>
  <mergeCells count="79">
    <mergeCell ref="B1:F1"/>
    <mergeCell ref="I1:M1"/>
    <mergeCell ref="P1:T1"/>
    <mergeCell ref="W1:AA1"/>
    <mergeCell ref="B2:F2"/>
    <mergeCell ref="I2:M2"/>
    <mergeCell ref="P2:T2"/>
    <mergeCell ref="W2:AA2"/>
    <mergeCell ref="V3:W3"/>
    <mergeCell ref="X3:AA3"/>
    <mergeCell ref="A4:B4"/>
    <mergeCell ref="H4:I4"/>
    <mergeCell ref="O4:P4"/>
    <mergeCell ref="V4:W4"/>
    <mergeCell ref="A3:B3"/>
    <mergeCell ref="C3:G3"/>
    <mergeCell ref="H3:I3"/>
    <mergeCell ref="J3:N3"/>
    <mergeCell ref="O3:P3"/>
    <mergeCell ref="Q3:U3"/>
    <mergeCell ref="A5:B5"/>
    <mergeCell ref="C5:D5"/>
    <mergeCell ref="E5:F5"/>
    <mergeCell ref="H5:I5"/>
    <mergeCell ref="J5:K5"/>
    <mergeCell ref="Q5:R5"/>
    <mergeCell ref="S5:T5"/>
    <mergeCell ref="V5:W5"/>
    <mergeCell ref="X5:Y5"/>
    <mergeCell ref="Z5:AA5"/>
    <mergeCell ref="E6:E7"/>
    <mergeCell ref="F6:F7"/>
    <mergeCell ref="H6:H7"/>
    <mergeCell ref="I6:K6"/>
    <mergeCell ref="O5:P5"/>
    <mergeCell ref="L5:M5"/>
    <mergeCell ref="V6:V7"/>
    <mergeCell ref="W6:Y6"/>
    <mergeCell ref="Z6:Z7"/>
    <mergeCell ref="AA6:AA7"/>
    <mergeCell ref="A14:E14"/>
    <mergeCell ref="H14:L14"/>
    <mergeCell ref="O14:S14"/>
    <mergeCell ref="V14:Z14"/>
    <mergeCell ref="L6:L7"/>
    <mergeCell ref="M6:M7"/>
    <mergeCell ref="O6:O7"/>
    <mergeCell ref="P6:R6"/>
    <mergeCell ref="S6:S7"/>
    <mergeCell ref="T6:T7"/>
    <mergeCell ref="A6:A7"/>
    <mergeCell ref="B6:D6"/>
    <mergeCell ref="V15:X15"/>
    <mergeCell ref="Y15:AA15"/>
    <mergeCell ref="A16:C16"/>
    <mergeCell ref="D16:F16"/>
    <mergeCell ref="H16:J16"/>
    <mergeCell ref="K16:M16"/>
    <mergeCell ref="O16:Q16"/>
    <mergeCell ref="R16:T16"/>
    <mergeCell ref="V16:X16"/>
    <mergeCell ref="Y16:AA16"/>
    <mergeCell ref="A15:C15"/>
    <mergeCell ref="D15:F15"/>
    <mergeCell ref="H15:J15"/>
    <mergeCell ref="K15:M15"/>
    <mergeCell ref="O15:Q15"/>
    <mergeCell ref="R15:T15"/>
    <mergeCell ref="V17:X19"/>
    <mergeCell ref="Y17:AA19"/>
    <mergeCell ref="A21:N22"/>
    <mergeCell ref="O21:AA22"/>
    <mergeCell ref="A23:AA23"/>
    <mergeCell ref="A17:C19"/>
    <mergeCell ref="D17:F19"/>
    <mergeCell ref="H17:J19"/>
    <mergeCell ref="K17:M19"/>
    <mergeCell ref="O17:Q19"/>
    <mergeCell ref="R17:T19"/>
  </mergeCells>
  <pageMargins left="0.25" right="0.25" top="0.75" bottom="0.75" header="0.3" footer="0.3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72D8F-1D68-4164-B6F0-9FD7B7CA711E}">
  <sheetPr codeName="Feuil89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VLOOKUP(F2,Liste!B:J,2,FALSE)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Feuil1!B23</f>
        <v>2E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3">
        <v>1</v>
      </c>
      <c r="C6" s="13">
        <v>2</v>
      </c>
      <c r="D6" s="13">
        <v>3</v>
      </c>
      <c r="E6" s="166"/>
      <c r="F6" s="166"/>
      <c r="G6" s="165"/>
      <c r="H6" s="165"/>
      <c r="J6" s="165"/>
      <c r="K6" s="13">
        <v>1</v>
      </c>
      <c r="L6" s="13">
        <v>2</v>
      </c>
      <c r="M6" s="13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O5:O6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CE7D-D509-480F-8A7B-027C3963771D}">
  <sheetPr codeName="Feuil91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VLOOKUP(F2,Liste!B:J,2,FALSE)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Feuil1!B24</f>
        <v>2F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3">
        <v>1</v>
      </c>
      <c r="C6" s="13">
        <v>2</v>
      </c>
      <c r="D6" s="13">
        <v>3</v>
      </c>
      <c r="E6" s="166"/>
      <c r="F6" s="166"/>
      <c r="G6" s="165"/>
      <c r="H6" s="165"/>
      <c r="J6" s="165"/>
      <c r="K6" s="13">
        <v>1</v>
      </c>
      <c r="L6" s="13">
        <v>2</v>
      </c>
      <c r="M6" s="13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O5:O6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6C776-C331-48BD-822E-0849E9376891}">
  <sheetPr codeName="Feuil138"/>
  <dimension ref="A1:Q23"/>
  <sheetViews>
    <sheetView workbookViewId="0">
      <selection activeCell="G1" sqref="G1:I1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Feuil1!B25</f>
        <v>2G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3">
        <v>1</v>
      </c>
      <c r="C6" s="13">
        <v>2</v>
      </c>
      <c r="D6" s="13">
        <v>3</v>
      </c>
      <c r="E6" s="166"/>
      <c r="F6" s="166"/>
      <c r="G6" s="165"/>
      <c r="H6" s="165"/>
      <c r="J6" s="165"/>
      <c r="K6" s="13">
        <v>1</v>
      </c>
      <c r="L6" s="13">
        <v>2</v>
      </c>
      <c r="M6" s="13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O5:O6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5B292-56CB-4C76-AA70-D0CF590E4C47}">
  <sheetPr codeName="Feuil7"/>
  <dimension ref="D1:D6"/>
  <sheetViews>
    <sheetView workbookViewId="0">
      <selection sqref="A1:C17"/>
    </sheetView>
  </sheetViews>
  <sheetFormatPr baseColWidth="10" defaultRowHeight="12.75" x14ac:dyDescent="0.2"/>
  <cols>
    <col min="1" max="3" width="11.42578125" style="1"/>
    <col min="4" max="4" width="29.42578125" style="1" customWidth="1"/>
    <col min="5" max="16384" width="11.42578125" style="1"/>
  </cols>
  <sheetData>
    <row r="1" spans="4:4" x14ac:dyDescent="0.2">
      <c r="D1" s="1" t="s">
        <v>10</v>
      </c>
    </row>
    <row r="2" spans="4:4" x14ac:dyDescent="0.2">
      <c r="D2" s="1" t="s">
        <v>12</v>
      </c>
    </row>
    <row r="3" spans="4:4" x14ac:dyDescent="0.2">
      <c r="D3" s="1" t="s">
        <v>14</v>
      </c>
    </row>
    <row r="5" spans="4:4" x14ac:dyDescent="0.2">
      <c r="D5" s="1" t="s">
        <v>221</v>
      </c>
    </row>
    <row r="6" spans="4:4" x14ac:dyDescent="0.2">
      <c r="D6" s="1" t="s">
        <v>222</v>
      </c>
    </row>
  </sheetData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B13AF-22AD-4625-AEEB-2FFC268BE3B0}">
  <sheetPr codeName="Feuil139"/>
  <dimension ref="A1:Q23"/>
  <sheetViews>
    <sheetView workbookViewId="0">
      <selection activeCell="E4" sqref="E4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Feuil1!B26</f>
        <v>2H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3">
        <v>1</v>
      </c>
      <c r="C6" s="13">
        <v>2</v>
      </c>
      <c r="D6" s="13">
        <v>3</v>
      </c>
      <c r="E6" s="166"/>
      <c r="F6" s="166"/>
      <c r="G6" s="165"/>
      <c r="H6" s="165"/>
      <c r="J6" s="165"/>
      <c r="K6" s="13">
        <v>1</v>
      </c>
      <c r="L6" s="13">
        <v>2</v>
      </c>
      <c r="M6" s="13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O5:O6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B683B-28F1-487D-9481-71864E1E15DC}">
  <sheetPr codeName="Feuil90"/>
  <dimension ref="A1:Q23"/>
  <sheetViews>
    <sheetView workbookViewId="0">
      <selection activeCell="F2" sqref="F2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Feuil1!D11</f>
        <v>3A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3">
        <v>1</v>
      </c>
      <c r="C6" s="13">
        <v>2</v>
      </c>
      <c r="D6" s="13">
        <v>3</v>
      </c>
      <c r="E6" s="166"/>
      <c r="F6" s="166"/>
      <c r="G6" s="165"/>
      <c r="H6" s="165"/>
      <c r="J6" s="165"/>
      <c r="K6" s="13">
        <v>1</v>
      </c>
      <c r="L6" s="13">
        <v>2</v>
      </c>
      <c r="M6" s="13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O5:O6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90BEA-E429-433A-A036-8147073B40F6}">
  <sheetPr codeName="Feuil92"/>
  <dimension ref="A1:Q23"/>
  <sheetViews>
    <sheetView workbookViewId="0">
      <selection activeCell="F2" sqref="F2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Feuil1!D12</f>
        <v>3B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61">
        <v>1</v>
      </c>
      <c r="C6" s="61">
        <v>2</v>
      </c>
      <c r="D6" s="61">
        <v>3</v>
      </c>
      <c r="E6" s="166"/>
      <c r="F6" s="166"/>
      <c r="G6" s="165"/>
      <c r="H6" s="165"/>
      <c r="J6" s="165"/>
      <c r="K6" s="61">
        <v>1</v>
      </c>
      <c r="L6" s="61">
        <v>2</v>
      </c>
      <c r="M6" s="61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O5:O6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C9709-957A-4FD0-9834-F67CFFF7D80F}">
  <sheetPr codeName="Feuil88"/>
  <dimension ref="A1:Q23"/>
  <sheetViews>
    <sheetView workbookViewId="0">
      <selection activeCell="F2" sqref="F2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Feuil1!D13</f>
        <v>3C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61">
        <v>1</v>
      </c>
      <c r="C6" s="61">
        <v>2</v>
      </c>
      <c r="D6" s="61">
        <v>3</v>
      </c>
      <c r="E6" s="166"/>
      <c r="F6" s="166"/>
      <c r="G6" s="165"/>
      <c r="H6" s="165"/>
      <c r="J6" s="165"/>
      <c r="K6" s="61">
        <v>1</v>
      </c>
      <c r="L6" s="61">
        <v>2</v>
      </c>
      <c r="M6" s="61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O5:O6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A86B6-FB4F-4D7A-BDAC-A075B9FA119C}">
  <sheetPr codeName="Feuil87"/>
  <dimension ref="A1:Q23"/>
  <sheetViews>
    <sheetView workbookViewId="0">
      <selection activeCell="F2" sqref="F2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Feuil1!D14</f>
        <v>3D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61">
        <v>1</v>
      </c>
      <c r="C6" s="61">
        <v>2</v>
      </c>
      <c r="D6" s="61">
        <v>3</v>
      </c>
      <c r="E6" s="166"/>
      <c r="F6" s="166"/>
      <c r="G6" s="165"/>
      <c r="H6" s="165"/>
      <c r="J6" s="165"/>
      <c r="K6" s="61">
        <v>1</v>
      </c>
      <c r="L6" s="61">
        <v>2</v>
      </c>
      <c r="M6" s="61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O5:O6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07BC7-C40E-4790-99BC-D93542A3CFDF}">
  <sheetPr codeName="Feuil86"/>
  <dimension ref="A1:Q23"/>
  <sheetViews>
    <sheetView workbookViewId="0"/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Feuil1!D15</f>
        <v>3E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61">
        <v>1</v>
      </c>
      <c r="C6" s="61">
        <v>2</v>
      </c>
      <c r="D6" s="61">
        <v>3</v>
      </c>
      <c r="E6" s="166"/>
      <c r="F6" s="166"/>
      <c r="G6" s="165"/>
      <c r="H6" s="165"/>
      <c r="J6" s="165"/>
      <c r="K6" s="61">
        <v>1</v>
      </c>
      <c r="L6" s="61">
        <v>2</v>
      </c>
      <c r="M6" s="61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O5:O6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AA7E2-7C81-413C-B15A-A0FD1F99B736}">
  <sheetPr codeName="Feuil85"/>
  <dimension ref="A1:Q23"/>
  <sheetViews>
    <sheetView workbookViewId="0">
      <selection activeCell="F2" sqref="F2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Feuil1!D16</f>
        <v>3F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61">
        <v>1</v>
      </c>
      <c r="C6" s="61">
        <v>2</v>
      </c>
      <c r="D6" s="61">
        <v>3</v>
      </c>
      <c r="E6" s="166"/>
      <c r="F6" s="166"/>
      <c r="G6" s="165"/>
      <c r="H6" s="165"/>
      <c r="J6" s="165"/>
      <c r="K6" s="61">
        <v>1</v>
      </c>
      <c r="L6" s="61">
        <v>2</v>
      </c>
      <c r="M6" s="61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O5:O6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69B9E-72C8-4D3B-9E0A-0E7CA45FDF67}">
  <sheetPr codeName="Feuil140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Feuil1!D17</f>
        <v>3G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61">
        <v>1</v>
      </c>
      <c r="C6" s="61">
        <v>2</v>
      </c>
      <c r="D6" s="61">
        <v>3</v>
      </c>
      <c r="E6" s="166"/>
      <c r="F6" s="166"/>
      <c r="G6" s="165"/>
      <c r="H6" s="165"/>
      <c r="J6" s="165"/>
      <c r="K6" s="61">
        <v>1</v>
      </c>
      <c r="L6" s="61">
        <v>2</v>
      </c>
      <c r="M6" s="61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O5:O6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11DA9-5AE6-4FD7-B0F2-70798356D4B0}">
  <sheetPr codeName="Feuil141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Feuil1!D18</f>
        <v>3H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61">
        <v>1</v>
      </c>
      <c r="C6" s="61">
        <v>2</v>
      </c>
      <c r="D6" s="61">
        <v>3</v>
      </c>
      <c r="E6" s="166"/>
      <c r="F6" s="166"/>
      <c r="G6" s="165"/>
      <c r="H6" s="165"/>
      <c r="J6" s="165"/>
      <c r="K6" s="61">
        <v>1</v>
      </c>
      <c r="L6" s="61">
        <v>2</v>
      </c>
      <c r="M6" s="61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O5:O6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1E3CD-675A-4291-89BC-652A8CCB47B6}">
  <sheetPr codeName="Feuil84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Feuil1!D19</f>
        <v>4A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61">
        <v>1</v>
      </c>
      <c r="C6" s="61">
        <v>2</v>
      </c>
      <c r="D6" s="61">
        <v>3</v>
      </c>
      <c r="E6" s="166"/>
      <c r="F6" s="166"/>
      <c r="G6" s="165"/>
      <c r="H6" s="165"/>
      <c r="J6" s="165"/>
      <c r="K6" s="61">
        <v>1</v>
      </c>
      <c r="L6" s="61">
        <v>2</v>
      </c>
      <c r="M6" s="61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O5:O6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3AFA8-B56A-44DE-ACDE-3525BBEC65D0}">
  <sheetPr codeName="Feuil4"/>
  <dimension ref="A1:X233"/>
  <sheetViews>
    <sheetView workbookViewId="0">
      <pane ySplit="1" topLeftCell="A2" activePane="bottomLeft" state="frozen"/>
      <selection pane="bottomLeft" activeCell="G103" sqref="G103"/>
    </sheetView>
  </sheetViews>
  <sheetFormatPr baseColWidth="10" defaultRowHeight="15" customHeight="1" x14ac:dyDescent="0.2"/>
  <cols>
    <col min="1" max="1" width="10.140625" style="62" customWidth="1"/>
    <col min="2" max="2" width="6.5703125" style="62" customWidth="1"/>
    <col min="3" max="3" width="28.28515625" style="86" customWidth="1"/>
    <col min="4" max="4" width="25" style="87" customWidth="1"/>
    <col min="5" max="5" width="10.5703125" style="86" customWidth="1"/>
    <col min="6" max="6" width="12.5703125" style="88" customWidth="1"/>
    <col min="7" max="7" width="15.42578125" style="91" customWidth="1"/>
    <col min="8" max="8" width="15.7109375" style="91" customWidth="1"/>
    <col min="9" max="9" width="11.85546875" style="10" customWidth="1"/>
    <col min="10" max="10" width="12" style="7" customWidth="1"/>
    <col min="11" max="11" width="13.140625" style="7" customWidth="1"/>
    <col min="12" max="12" width="21.5703125" style="1" customWidth="1"/>
    <col min="13" max="14" width="10.140625" style="1" customWidth="1"/>
    <col min="15" max="15" width="27.28515625" style="1" customWidth="1"/>
    <col min="16" max="16" width="11.42578125" style="1"/>
    <col min="17" max="17" width="20.5703125" style="1" customWidth="1"/>
    <col min="18" max="16384" width="11.42578125" style="1"/>
  </cols>
  <sheetData>
    <row r="1" spans="1:19" ht="15" customHeight="1" x14ac:dyDescent="0.2">
      <c r="A1" s="82"/>
      <c r="B1" s="82" t="s">
        <v>29</v>
      </c>
      <c r="C1" s="83" t="s">
        <v>298</v>
      </c>
      <c r="D1" s="83" t="s">
        <v>299</v>
      </c>
      <c r="E1" s="83" t="s">
        <v>300</v>
      </c>
      <c r="F1" s="84" t="s">
        <v>301</v>
      </c>
      <c r="G1" s="89" t="s">
        <v>302</v>
      </c>
      <c r="H1" s="89" t="s">
        <v>303</v>
      </c>
      <c r="I1" s="63" t="s">
        <v>304</v>
      </c>
      <c r="J1" s="64" t="s">
        <v>305</v>
      </c>
      <c r="K1" s="64" t="s">
        <v>306</v>
      </c>
    </row>
    <row r="2" spans="1:19" ht="15" customHeight="1" x14ac:dyDescent="0.25">
      <c r="A2" s="62" t="str">
        <f>F2&amp;" "&amp;K2</f>
        <v xml:space="preserve"> 1</v>
      </c>
      <c r="C2" s="4"/>
      <c r="D2" s="4"/>
      <c r="E2" s="4"/>
      <c r="F2" s="5"/>
      <c r="G2" s="90"/>
      <c r="H2" s="90"/>
      <c r="I2" s="3">
        <f>G2+H2</f>
        <v>0</v>
      </c>
      <c r="J2" s="8"/>
      <c r="K2" s="8">
        <f>COUNTIFS(F:F,F2,I:I,"&gt;"&amp;I2)+1</f>
        <v>1</v>
      </c>
      <c r="O2"/>
      <c r="P2"/>
      <c r="Q2"/>
      <c r="R2"/>
      <c r="S2" s="45"/>
    </row>
    <row r="3" spans="1:19" ht="15" customHeight="1" x14ac:dyDescent="0.25">
      <c r="A3" s="62" t="str">
        <f>F3&amp;" "&amp;K3</f>
        <v xml:space="preserve"> 1</v>
      </c>
      <c r="C3" s="4"/>
      <c r="D3" s="4"/>
      <c r="E3" s="4"/>
      <c r="F3" s="5"/>
      <c r="G3" s="90"/>
      <c r="H3" s="90"/>
      <c r="I3" s="3">
        <f>G3+H3</f>
        <v>0</v>
      </c>
      <c r="J3" s="6"/>
      <c r="K3" s="8">
        <f>COUNTIFS(F:F,F3,I:I,"&gt;"&amp;I3)+1</f>
        <v>1</v>
      </c>
      <c r="O3"/>
      <c r="P3"/>
      <c r="Q3"/>
      <c r="R3"/>
      <c r="S3" s="45"/>
    </row>
    <row r="4" spans="1:19" ht="15" customHeight="1" x14ac:dyDescent="0.25">
      <c r="A4" s="62" t="str">
        <f>F4&amp;" "&amp;K4</f>
        <v xml:space="preserve"> 1</v>
      </c>
      <c r="C4" s="4"/>
      <c r="D4" s="4"/>
      <c r="E4" s="4"/>
      <c r="F4" s="5"/>
      <c r="G4" s="90"/>
      <c r="H4" s="90"/>
      <c r="I4" s="3">
        <f>G4+H4</f>
        <v>0</v>
      </c>
      <c r="J4" s="8"/>
      <c r="K4" s="8">
        <f>COUNTIFS(F:F,F4,I:I,"&gt;"&amp;I4)+1</f>
        <v>1</v>
      </c>
      <c r="O4"/>
      <c r="P4"/>
      <c r="Q4"/>
      <c r="R4"/>
      <c r="S4" s="45"/>
    </row>
    <row r="5" spans="1:19" ht="15" customHeight="1" x14ac:dyDescent="0.25">
      <c r="A5" s="62" t="str">
        <f t="shared" ref="A5:A22" si="0">F5&amp;" "&amp;K5</f>
        <v xml:space="preserve"> 1</v>
      </c>
      <c r="C5" s="4"/>
      <c r="D5" s="4"/>
      <c r="E5" s="4"/>
      <c r="F5" s="5"/>
      <c r="G5" s="90"/>
      <c r="H5" s="90"/>
      <c r="I5" s="3">
        <f t="shared" ref="I5:I22" si="1">G5+H5</f>
        <v>0</v>
      </c>
      <c r="J5" s="8"/>
      <c r="K5" s="8">
        <f t="shared" ref="K5:K22" si="2">COUNTIFS(F:F,F5,I:I,"&gt;"&amp;I5)+1</f>
        <v>1</v>
      </c>
      <c r="O5"/>
      <c r="P5"/>
      <c r="Q5"/>
      <c r="R5"/>
      <c r="S5" s="45"/>
    </row>
    <row r="6" spans="1:19" ht="15" customHeight="1" x14ac:dyDescent="0.25">
      <c r="A6" s="62" t="str">
        <f t="shared" si="0"/>
        <v xml:space="preserve"> 1</v>
      </c>
      <c r="C6" s="4"/>
      <c r="D6" s="4"/>
      <c r="E6" s="4"/>
      <c r="F6" s="5"/>
      <c r="G6" s="90"/>
      <c r="H6" s="90"/>
      <c r="I6" s="3">
        <f t="shared" si="1"/>
        <v>0</v>
      </c>
      <c r="J6" s="8"/>
      <c r="K6" s="8">
        <f t="shared" si="2"/>
        <v>1</v>
      </c>
      <c r="O6"/>
      <c r="P6"/>
      <c r="Q6"/>
      <c r="R6"/>
      <c r="S6" s="45"/>
    </row>
    <row r="7" spans="1:19" ht="15" customHeight="1" x14ac:dyDescent="0.25">
      <c r="A7" s="62" t="str">
        <f t="shared" si="0"/>
        <v xml:space="preserve"> 1</v>
      </c>
      <c r="C7" s="4"/>
      <c r="D7" s="4"/>
      <c r="E7" s="4"/>
      <c r="F7" s="5"/>
      <c r="G7" s="90"/>
      <c r="H7" s="90"/>
      <c r="I7" s="3">
        <f t="shared" si="1"/>
        <v>0</v>
      </c>
      <c r="J7" s="8"/>
      <c r="K7" s="8">
        <f t="shared" si="2"/>
        <v>1</v>
      </c>
      <c r="O7"/>
      <c r="P7"/>
      <c r="Q7"/>
      <c r="R7"/>
      <c r="S7" s="45"/>
    </row>
    <row r="8" spans="1:19" ht="15" customHeight="1" x14ac:dyDescent="0.25">
      <c r="A8" s="62" t="str">
        <f t="shared" si="0"/>
        <v xml:space="preserve"> 1</v>
      </c>
      <c r="C8" s="4"/>
      <c r="D8" s="4"/>
      <c r="E8" s="4"/>
      <c r="F8" s="5"/>
      <c r="G8" s="90"/>
      <c r="H8" s="90"/>
      <c r="I8" s="3">
        <f t="shared" si="1"/>
        <v>0</v>
      </c>
      <c r="J8" s="8"/>
      <c r="K8" s="8">
        <f t="shared" si="2"/>
        <v>1</v>
      </c>
      <c r="O8"/>
      <c r="P8"/>
      <c r="Q8"/>
      <c r="R8"/>
      <c r="S8" s="45"/>
    </row>
    <row r="9" spans="1:19" ht="15" customHeight="1" x14ac:dyDescent="0.25">
      <c r="A9" s="62" t="str">
        <f t="shared" si="0"/>
        <v xml:space="preserve"> 1</v>
      </c>
      <c r="C9" s="4"/>
      <c r="D9" s="4"/>
      <c r="E9" s="4"/>
      <c r="F9" s="5"/>
      <c r="G9" s="90"/>
      <c r="H9" s="90"/>
      <c r="I9" s="3">
        <f t="shared" si="1"/>
        <v>0</v>
      </c>
      <c r="J9" s="8"/>
      <c r="K9" s="8">
        <f t="shared" si="2"/>
        <v>1</v>
      </c>
      <c r="O9"/>
      <c r="P9"/>
      <c r="Q9"/>
      <c r="R9"/>
      <c r="S9" s="45"/>
    </row>
    <row r="10" spans="1:19" ht="15" customHeight="1" x14ac:dyDescent="0.25">
      <c r="A10" s="62" t="str">
        <f t="shared" si="0"/>
        <v xml:space="preserve"> 1</v>
      </c>
      <c r="C10" s="4"/>
      <c r="D10" s="4"/>
      <c r="E10" s="4"/>
      <c r="F10" s="5"/>
      <c r="G10" s="90"/>
      <c r="H10" s="90"/>
      <c r="I10" s="3">
        <f t="shared" si="1"/>
        <v>0</v>
      </c>
      <c r="J10" s="8"/>
      <c r="K10" s="8">
        <f t="shared" si="2"/>
        <v>1</v>
      </c>
      <c r="O10"/>
      <c r="P10"/>
      <c r="Q10"/>
      <c r="R10"/>
      <c r="S10" s="45"/>
    </row>
    <row r="11" spans="1:19" ht="15" customHeight="1" x14ac:dyDescent="0.25">
      <c r="A11" s="62" t="str">
        <f t="shared" si="0"/>
        <v xml:space="preserve"> 1</v>
      </c>
      <c r="C11" s="4"/>
      <c r="D11" s="4"/>
      <c r="E11" s="4"/>
      <c r="F11" s="5"/>
      <c r="G11" s="90"/>
      <c r="H11" s="90"/>
      <c r="I11" s="3">
        <f t="shared" si="1"/>
        <v>0</v>
      </c>
      <c r="J11" s="8"/>
      <c r="K11" s="8">
        <f t="shared" si="2"/>
        <v>1</v>
      </c>
      <c r="O11"/>
      <c r="P11"/>
      <c r="Q11"/>
      <c r="R11"/>
      <c r="S11" s="45"/>
    </row>
    <row r="12" spans="1:19" ht="15" customHeight="1" x14ac:dyDescent="0.25">
      <c r="A12" s="62" t="str">
        <f t="shared" si="0"/>
        <v xml:space="preserve"> 1</v>
      </c>
      <c r="C12" s="4"/>
      <c r="D12" s="4"/>
      <c r="E12" s="4"/>
      <c r="F12" s="5"/>
      <c r="G12" s="90"/>
      <c r="H12" s="90"/>
      <c r="I12" s="3">
        <f t="shared" si="1"/>
        <v>0</v>
      </c>
      <c r="J12" s="8"/>
      <c r="K12" s="8">
        <f t="shared" si="2"/>
        <v>1</v>
      </c>
      <c r="O12"/>
      <c r="P12"/>
      <c r="Q12"/>
      <c r="R12"/>
      <c r="S12" s="45"/>
    </row>
    <row r="13" spans="1:19" ht="15" customHeight="1" x14ac:dyDescent="0.25">
      <c r="A13" s="62" t="str">
        <f t="shared" si="0"/>
        <v xml:space="preserve"> 1</v>
      </c>
      <c r="C13" s="4"/>
      <c r="D13" s="4"/>
      <c r="E13" s="4"/>
      <c r="F13" s="5"/>
      <c r="G13" s="90"/>
      <c r="H13" s="90"/>
      <c r="I13" s="3">
        <f t="shared" si="1"/>
        <v>0</v>
      </c>
      <c r="J13" s="8"/>
      <c r="K13" s="8">
        <f t="shared" si="2"/>
        <v>1</v>
      </c>
      <c r="O13"/>
      <c r="P13"/>
      <c r="Q13"/>
      <c r="R13"/>
      <c r="S13" s="45"/>
    </row>
    <row r="14" spans="1:19" ht="15" customHeight="1" x14ac:dyDescent="0.25">
      <c r="A14" s="62" t="str">
        <f t="shared" si="0"/>
        <v xml:space="preserve"> 1</v>
      </c>
      <c r="C14" s="4"/>
      <c r="D14" s="4"/>
      <c r="E14" s="4"/>
      <c r="F14" s="5"/>
      <c r="G14" s="90"/>
      <c r="H14" s="90"/>
      <c r="I14" s="3">
        <f t="shared" si="1"/>
        <v>0</v>
      </c>
      <c r="J14" s="8"/>
      <c r="K14" s="8">
        <f t="shared" si="2"/>
        <v>1</v>
      </c>
      <c r="O14"/>
      <c r="P14"/>
      <c r="Q14"/>
      <c r="R14"/>
      <c r="S14" s="45"/>
    </row>
    <row r="15" spans="1:19" ht="15" customHeight="1" x14ac:dyDescent="0.25">
      <c r="A15" s="62" t="str">
        <f t="shared" si="0"/>
        <v xml:space="preserve"> 1</v>
      </c>
      <c r="C15" s="4"/>
      <c r="D15" s="4"/>
      <c r="E15" s="4"/>
      <c r="F15" s="5"/>
      <c r="G15" s="90"/>
      <c r="H15" s="90"/>
      <c r="I15" s="3">
        <f t="shared" si="1"/>
        <v>0</v>
      </c>
      <c r="J15" s="8"/>
      <c r="K15" s="8">
        <f t="shared" si="2"/>
        <v>1</v>
      </c>
      <c r="O15"/>
      <c r="P15"/>
      <c r="Q15"/>
      <c r="R15"/>
      <c r="S15" s="45"/>
    </row>
    <row r="16" spans="1:19" ht="15" customHeight="1" x14ac:dyDescent="0.25">
      <c r="A16" s="62" t="str">
        <f t="shared" si="0"/>
        <v xml:space="preserve"> 1</v>
      </c>
      <c r="C16" s="4"/>
      <c r="D16" s="4"/>
      <c r="E16" s="4"/>
      <c r="F16" s="5"/>
      <c r="G16" s="90"/>
      <c r="H16" s="90"/>
      <c r="I16" s="3">
        <f t="shared" si="1"/>
        <v>0</v>
      </c>
      <c r="J16" s="8"/>
      <c r="K16" s="8">
        <f t="shared" si="2"/>
        <v>1</v>
      </c>
      <c r="O16"/>
      <c r="P16"/>
      <c r="Q16"/>
      <c r="R16"/>
      <c r="S16" s="45"/>
    </row>
    <row r="17" spans="1:24" ht="15" customHeight="1" x14ac:dyDescent="0.25">
      <c r="A17" s="62" t="str">
        <f t="shared" si="0"/>
        <v xml:space="preserve"> 1</v>
      </c>
      <c r="C17" s="4"/>
      <c r="D17" s="4"/>
      <c r="E17" s="4"/>
      <c r="F17" s="5"/>
      <c r="G17" s="90"/>
      <c r="H17" s="90"/>
      <c r="I17" s="3">
        <f t="shared" si="1"/>
        <v>0</v>
      </c>
      <c r="J17" s="8"/>
      <c r="K17" s="8">
        <f t="shared" si="2"/>
        <v>1</v>
      </c>
      <c r="O17"/>
      <c r="P17"/>
      <c r="Q17"/>
      <c r="R17"/>
      <c r="S17" s="45"/>
    </row>
    <row r="18" spans="1:24" ht="15" customHeight="1" x14ac:dyDescent="0.25">
      <c r="A18" s="62" t="str">
        <f t="shared" si="0"/>
        <v xml:space="preserve"> 1</v>
      </c>
      <c r="C18" s="4"/>
      <c r="D18" s="4"/>
      <c r="E18" s="4"/>
      <c r="F18" s="5"/>
      <c r="G18" s="90"/>
      <c r="H18" s="90"/>
      <c r="I18" s="3">
        <f t="shared" si="1"/>
        <v>0</v>
      </c>
      <c r="J18" s="8"/>
      <c r="K18" s="8">
        <f t="shared" si="2"/>
        <v>1</v>
      </c>
      <c r="O18"/>
      <c r="P18"/>
      <c r="Q18"/>
      <c r="R18"/>
      <c r="S18" s="45"/>
    </row>
    <row r="19" spans="1:24" ht="15" customHeight="1" x14ac:dyDescent="0.25">
      <c r="A19" s="62" t="str">
        <f t="shared" si="0"/>
        <v xml:space="preserve"> 1</v>
      </c>
      <c r="C19" s="4"/>
      <c r="D19" s="4"/>
      <c r="E19" s="4"/>
      <c r="F19" s="5"/>
      <c r="G19" s="90"/>
      <c r="H19" s="90"/>
      <c r="I19" s="3">
        <f t="shared" si="1"/>
        <v>0</v>
      </c>
      <c r="J19" s="8"/>
      <c r="K19" s="8">
        <f t="shared" si="2"/>
        <v>1</v>
      </c>
      <c r="O19"/>
      <c r="P19"/>
      <c r="Q19"/>
      <c r="R19"/>
      <c r="S19" s="45"/>
    </row>
    <row r="20" spans="1:24" ht="15" customHeight="1" x14ac:dyDescent="0.25">
      <c r="A20" s="62" t="str">
        <f t="shared" si="0"/>
        <v xml:space="preserve"> 1</v>
      </c>
      <c r="C20" s="4"/>
      <c r="D20" s="4"/>
      <c r="E20" s="4"/>
      <c r="F20" s="5"/>
      <c r="G20" s="90"/>
      <c r="H20" s="90"/>
      <c r="I20" s="3">
        <f t="shared" si="1"/>
        <v>0</v>
      </c>
      <c r="J20" s="8"/>
      <c r="K20" s="8">
        <f t="shared" si="2"/>
        <v>1</v>
      </c>
      <c r="O20"/>
      <c r="P20"/>
      <c r="Q20"/>
      <c r="R20"/>
      <c r="S20" s="45"/>
    </row>
    <row r="21" spans="1:24" ht="15" customHeight="1" x14ac:dyDescent="0.25">
      <c r="A21" s="62" t="str">
        <f t="shared" si="0"/>
        <v xml:space="preserve"> 1</v>
      </c>
      <c r="C21" s="4"/>
      <c r="D21" s="4"/>
      <c r="E21" s="4"/>
      <c r="F21" s="5"/>
      <c r="G21" s="90"/>
      <c r="H21" s="90"/>
      <c r="I21" s="3">
        <f t="shared" si="1"/>
        <v>0</v>
      </c>
      <c r="J21" s="8"/>
      <c r="K21" s="8">
        <f t="shared" si="2"/>
        <v>1</v>
      </c>
      <c r="O21"/>
      <c r="P21"/>
      <c r="Q21"/>
      <c r="R21"/>
      <c r="S21" s="45"/>
    </row>
    <row r="22" spans="1:24" ht="15" customHeight="1" x14ac:dyDescent="0.25">
      <c r="A22" s="62" t="str">
        <f t="shared" si="0"/>
        <v xml:space="preserve"> 1</v>
      </c>
      <c r="C22" s="4"/>
      <c r="D22" s="4"/>
      <c r="E22" s="4"/>
      <c r="F22" s="5"/>
      <c r="G22" s="90"/>
      <c r="H22" s="90"/>
      <c r="I22" s="3">
        <f t="shared" si="1"/>
        <v>0</v>
      </c>
      <c r="J22" s="8"/>
      <c r="K22" s="8">
        <f t="shared" si="2"/>
        <v>1</v>
      </c>
      <c r="O22"/>
      <c r="P22"/>
      <c r="Q22"/>
      <c r="R22"/>
      <c r="S22" s="45"/>
    </row>
    <row r="23" spans="1:24" ht="15" customHeight="1" x14ac:dyDescent="0.25">
      <c r="A23" s="62" t="str">
        <f t="shared" ref="A23:A41" si="3">F23&amp;" "&amp;K23</f>
        <v xml:space="preserve"> 1</v>
      </c>
      <c r="C23" s="4"/>
      <c r="D23" s="4"/>
      <c r="E23" s="4"/>
      <c r="F23" s="5"/>
      <c r="G23" s="90"/>
      <c r="H23" s="90"/>
      <c r="I23" s="3">
        <f t="shared" ref="I23:I41" si="4">G23+H23</f>
        <v>0</v>
      </c>
      <c r="J23" s="8"/>
      <c r="K23" s="8">
        <f t="shared" ref="K23:K41" si="5">COUNTIFS(F:F,F23,I:I,"&gt;"&amp;I23)+1</f>
        <v>1</v>
      </c>
      <c r="O23"/>
      <c r="P23"/>
      <c r="Q23"/>
      <c r="R23"/>
      <c r="S23" s="45"/>
    </row>
    <row r="24" spans="1:24" ht="15" customHeight="1" x14ac:dyDescent="0.25">
      <c r="A24" s="62" t="str">
        <f t="shared" si="3"/>
        <v xml:space="preserve"> 1</v>
      </c>
      <c r="C24" s="4"/>
      <c r="D24" s="4"/>
      <c r="E24" s="4"/>
      <c r="F24" s="5"/>
      <c r="G24" s="90"/>
      <c r="H24" s="90"/>
      <c r="I24" s="3">
        <f t="shared" si="4"/>
        <v>0</v>
      </c>
      <c r="J24" s="8"/>
      <c r="K24" s="8">
        <f t="shared" si="5"/>
        <v>1</v>
      </c>
      <c r="O24"/>
      <c r="P24"/>
      <c r="Q24"/>
      <c r="R24"/>
      <c r="S24" s="45"/>
    </row>
    <row r="25" spans="1:24" ht="15" customHeight="1" x14ac:dyDescent="0.25">
      <c r="A25" s="62" t="str">
        <f t="shared" si="3"/>
        <v xml:space="preserve"> 1</v>
      </c>
      <c r="C25" s="4"/>
      <c r="D25" s="4"/>
      <c r="E25" s="4"/>
      <c r="F25" s="5"/>
      <c r="G25" s="90"/>
      <c r="H25" s="90"/>
      <c r="I25" s="3">
        <f t="shared" si="4"/>
        <v>0</v>
      </c>
      <c r="J25" s="8"/>
      <c r="K25" s="8">
        <f t="shared" si="5"/>
        <v>1</v>
      </c>
      <c r="O25"/>
      <c r="P25"/>
      <c r="Q25"/>
      <c r="R25"/>
      <c r="S25" s="45"/>
      <c r="X25" s="5"/>
    </row>
    <row r="26" spans="1:24" ht="15" customHeight="1" x14ac:dyDescent="0.25">
      <c r="A26" s="62" t="str">
        <f t="shared" si="3"/>
        <v xml:space="preserve"> 1</v>
      </c>
      <c r="C26" s="4"/>
      <c r="D26" s="4"/>
      <c r="E26" s="4"/>
      <c r="F26" s="5"/>
      <c r="G26" s="90"/>
      <c r="H26" s="90"/>
      <c r="I26" s="3">
        <f t="shared" si="4"/>
        <v>0</v>
      </c>
      <c r="J26" s="8"/>
      <c r="K26" s="8">
        <f t="shared" si="5"/>
        <v>1</v>
      </c>
      <c r="O26"/>
      <c r="P26"/>
      <c r="Q26"/>
      <c r="R26"/>
      <c r="S26" s="45"/>
    </row>
    <row r="27" spans="1:24" ht="15" customHeight="1" x14ac:dyDescent="0.25">
      <c r="A27" s="62" t="str">
        <f t="shared" si="3"/>
        <v xml:space="preserve"> 1</v>
      </c>
      <c r="C27" s="4"/>
      <c r="D27" s="4"/>
      <c r="E27" s="4"/>
      <c r="F27" s="5"/>
      <c r="G27" s="90"/>
      <c r="H27" s="90"/>
      <c r="I27" s="3">
        <f t="shared" si="4"/>
        <v>0</v>
      </c>
      <c r="J27" s="8"/>
      <c r="K27" s="8">
        <f t="shared" si="5"/>
        <v>1</v>
      </c>
      <c r="O27"/>
      <c r="P27"/>
      <c r="Q27"/>
      <c r="R27"/>
      <c r="S27" s="45"/>
    </row>
    <row r="28" spans="1:24" ht="15" customHeight="1" x14ac:dyDescent="0.25">
      <c r="A28" s="62" t="str">
        <f t="shared" si="3"/>
        <v xml:space="preserve"> 1</v>
      </c>
      <c r="C28" s="4"/>
      <c r="D28" s="4"/>
      <c r="E28" s="4"/>
      <c r="F28" s="5"/>
      <c r="G28" s="90"/>
      <c r="H28" s="90"/>
      <c r="I28" s="3">
        <f t="shared" si="4"/>
        <v>0</v>
      </c>
      <c r="J28" s="8"/>
      <c r="K28" s="8">
        <f t="shared" si="5"/>
        <v>1</v>
      </c>
      <c r="O28"/>
      <c r="P28"/>
      <c r="Q28"/>
      <c r="R28"/>
      <c r="S28" s="45"/>
    </row>
    <row r="29" spans="1:24" ht="15" customHeight="1" x14ac:dyDescent="0.25">
      <c r="A29" s="62" t="str">
        <f t="shared" si="3"/>
        <v xml:space="preserve"> 1</v>
      </c>
      <c r="C29" s="4"/>
      <c r="D29" s="4"/>
      <c r="E29" s="4"/>
      <c r="F29" s="5"/>
      <c r="G29" s="90"/>
      <c r="H29" s="90"/>
      <c r="I29" s="3">
        <f t="shared" si="4"/>
        <v>0</v>
      </c>
      <c r="J29" s="8"/>
      <c r="K29" s="8">
        <f t="shared" si="5"/>
        <v>1</v>
      </c>
      <c r="O29"/>
      <c r="P29"/>
      <c r="Q29"/>
      <c r="R29"/>
      <c r="S29" s="45"/>
    </row>
    <row r="30" spans="1:24" ht="15" customHeight="1" x14ac:dyDescent="0.25">
      <c r="A30" s="62" t="str">
        <f t="shared" si="3"/>
        <v xml:space="preserve"> 1</v>
      </c>
      <c r="C30" s="4"/>
      <c r="D30" s="4"/>
      <c r="E30" s="4"/>
      <c r="F30" s="5"/>
      <c r="G30" s="90"/>
      <c r="H30" s="90"/>
      <c r="I30" s="3">
        <f t="shared" si="4"/>
        <v>0</v>
      </c>
      <c r="J30" s="8"/>
      <c r="K30" s="8">
        <f t="shared" si="5"/>
        <v>1</v>
      </c>
      <c r="O30"/>
      <c r="P30"/>
      <c r="Q30"/>
      <c r="R30"/>
      <c r="S30" s="45"/>
    </row>
    <row r="31" spans="1:24" ht="15" customHeight="1" x14ac:dyDescent="0.25">
      <c r="A31" s="62" t="str">
        <f t="shared" si="3"/>
        <v xml:space="preserve"> 1</v>
      </c>
      <c r="C31" s="4"/>
      <c r="D31" s="4"/>
      <c r="E31" s="4"/>
      <c r="F31" s="5"/>
      <c r="G31" s="90"/>
      <c r="H31" s="90"/>
      <c r="I31" s="3">
        <f t="shared" si="4"/>
        <v>0</v>
      </c>
      <c r="J31" s="8"/>
      <c r="K31" s="8">
        <f t="shared" si="5"/>
        <v>1</v>
      </c>
      <c r="O31"/>
      <c r="P31"/>
      <c r="Q31"/>
      <c r="R31"/>
      <c r="S31" s="45"/>
    </row>
    <row r="32" spans="1:24" ht="15" customHeight="1" x14ac:dyDescent="0.25">
      <c r="A32" s="62" t="str">
        <f t="shared" si="3"/>
        <v xml:space="preserve"> 1</v>
      </c>
      <c r="C32" s="4"/>
      <c r="D32" s="4"/>
      <c r="E32" s="4"/>
      <c r="F32" s="5"/>
      <c r="G32" s="90"/>
      <c r="H32" s="90"/>
      <c r="I32" s="3">
        <f t="shared" si="4"/>
        <v>0</v>
      </c>
      <c r="J32" s="8"/>
      <c r="K32" s="8">
        <f t="shared" si="5"/>
        <v>1</v>
      </c>
      <c r="O32"/>
      <c r="P32"/>
      <c r="Q32"/>
      <c r="R32"/>
      <c r="S32" s="45"/>
    </row>
    <row r="33" spans="1:19" ht="15" customHeight="1" x14ac:dyDescent="0.25">
      <c r="A33" s="62" t="str">
        <f t="shared" si="3"/>
        <v xml:space="preserve"> 1</v>
      </c>
      <c r="C33" s="4"/>
      <c r="D33" s="4"/>
      <c r="E33" s="4"/>
      <c r="F33" s="5"/>
      <c r="G33" s="90"/>
      <c r="H33" s="90"/>
      <c r="I33" s="3">
        <f t="shared" si="4"/>
        <v>0</v>
      </c>
      <c r="J33" s="8"/>
      <c r="K33" s="8">
        <f t="shared" si="5"/>
        <v>1</v>
      </c>
      <c r="O33"/>
      <c r="P33"/>
      <c r="Q33"/>
      <c r="R33"/>
      <c r="S33" s="45"/>
    </row>
    <row r="34" spans="1:19" ht="15" customHeight="1" x14ac:dyDescent="0.25">
      <c r="A34" s="62" t="str">
        <f t="shared" si="3"/>
        <v xml:space="preserve"> 1</v>
      </c>
      <c r="C34" s="4"/>
      <c r="D34" s="4"/>
      <c r="E34" s="4"/>
      <c r="F34" s="5"/>
      <c r="G34" s="90"/>
      <c r="H34" s="90"/>
      <c r="I34" s="3">
        <f t="shared" si="4"/>
        <v>0</v>
      </c>
      <c r="J34" s="8"/>
      <c r="K34" s="8">
        <f t="shared" si="5"/>
        <v>1</v>
      </c>
      <c r="O34"/>
      <c r="P34"/>
      <c r="Q34"/>
      <c r="R34"/>
      <c r="S34" s="45"/>
    </row>
    <row r="35" spans="1:19" ht="15" customHeight="1" x14ac:dyDescent="0.25">
      <c r="A35" s="62" t="str">
        <f t="shared" si="3"/>
        <v xml:space="preserve"> 1</v>
      </c>
      <c r="C35" s="4"/>
      <c r="D35" s="4"/>
      <c r="E35" s="4"/>
      <c r="F35" s="5"/>
      <c r="G35" s="90"/>
      <c r="H35" s="90"/>
      <c r="I35" s="3">
        <f t="shared" si="4"/>
        <v>0</v>
      </c>
      <c r="J35" s="8"/>
      <c r="K35" s="8">
        <f t="shared" si="5"/>
        <v>1</v>
      </c>
      <c r="O35"/>
      <c r="P35"/>
      <c r="Q35"/>
      <c r="R35"/>
      <c r="S35" s="45"/>
    </row>
    <row r="36" spans="1:19" ht="15" customHeight="1" x14ac:dyDescent="0.25">
      <c r="A36" s="62" t="str">
        <f t="shared" si="3"/>
        <v xml:space="preserve"> 1</v>
      </c>
      <c r="C36" s="4"/>
      <c r="D36" s="4"/>
      <c r="E36" s="4"/>
      <c r="F36" s="5"/>
      <c r="G36" s="90"/>
      <c r="H36" s="90"/>
      <c r="I36" s="3">
        <f t="shared" si="4"/>
        <v>0</v>
      </c>
      <c r="J36" s="8"/>
      <c r="K36" s="8">
        <f t="shared" si="5"/>
        <v>1</v>
      </c>
      <c r="O36"/>
      <c r="P36"/>
      <c r="Q36"/>
      <c r="R36"/>
      <c r="S36" s="45"/>
    </row>
    <row r="37" spans="1:19" ht="15" customHeight="1" x14ac:dyDescent="0.25">
      <c r="A37" s="62" t="str">
        <f t="shared" si="3"/>
        <v xml:space="preserve"> 1</v>
      </c>
      <c r="C37" s="4"/>
      <c r="D37" s="4"/>
      <c r="E37" s="4"/>
      <c r="F37" s="5"/>
      <c r="G37" s="90"/>
      <c r="H37" s="90"/>
      <c r="I37" s="3">
        <f t="shared" si="4"/>
        <v>0</v>
      </c>
      <c r="J37" s="8"/>
      <c r="K37" s="8">
        <f t="shared" si="5"/>
        <v>1</v>
      </c>
      <c r="O37"/>
      <c r="P37"/>
      <c r="Q37"/>
      <c r="R37"/>
      <c r="S37" s="45"/>
    </row>
    <row r="38" spans="1:19" ht="15" customHeight="1" x14ac:dyDescent="0.25">
      <c r="A38" s="62" t="str">
        <f t="shared" si="3"/>
        <v xml:space="preserve"> 1</v>
      </c>
      <c r="C38" s="4"/>
      <c r="D38" s="4"/>
      <c r="E38" s="4"/>
      <c r="F38" s="5"/>
      <c r="G38" s="90"/>
      <c r="H38" s="90"/>
      <c r="I38" s="3">
        <f t="shared" si="4"/>
        <v>0</v>
      </c>
      <c r="J38" s="8"/>
      <c r="K38" s="8">
        <f t="shared" si="5"/>
        <v>1</v>
      </c>
      <c r="O38"/>
      <c r="P38"/>
      <c r="Q38"/>
      <c r="R38"/>
      <c r="S38" s="45"/>
    </row>
    <row r="39" spans="1:19" ht="15" customHeight="1" x14ac:dyDescent="0.25">
      <c r="A39" s="62" t="str">
        <f t="shared" si="3"/>
        <v xml:space="preserve"> 1</v>
      </c>
      <c r="C39" s="4"/>
      <c r="D39" s="4"/>
      <c r="E39" s="4"/>
      <c r="F39" s="5"/>
      <c r="G39" s="90"/>
      <c r="H39" s="90"/>
      <c r="I39" s="3">
        <f t="shared" si="4"/>
        <v>0</v>
      </c>
      <c r="J39" s="8"/>
      <c r="K39" s="8">
        <f t="shared" si="5"/>
        <v>1</v>
      </c>
      <c r="O39"/>
      <c r="P39"/>
      <c r="Q39"/>
      <c r="R39"/>
      <c r="S39" s="45"/>
    </row>
    <row r="40" spans="1:19" ht="15" customHeight="1" x14ac:dyDescent="0.25">
      <c r="A40" s="62" t="str">
        <f t="shared" si="3"/>
        <v xml:space="preserve"> 1</v>
      </c>
      <c r="C40" s="4"/>
      <c r="D40" s="4"/>
      <c r="E40" s="4"/>
      <c r="F40" s="5"/>
      <c r="G40" s="90"/>
      <c r="H40" s="90"/>
      <c r="I40" s="3">
        <f t="shared" si="4"/>
        <v>0</v>
      </c>
      <c r="J40" s="8"/>
      <c r="K40" s="8">
        <f t="shared" si="5"/>
        <v>1</v>
      </c>
      <c r="O40"/>
      <c r="P40"/>
      <c r="Q40"/>
      <c r="R40"/>
      <c r="S40" s="45"/>
    </row>
    <row r="41" spans="1:19" ht="15" customHeight="1" x14ac:dyDescent="0.25">
      <c r="A41" s="62" t="str">
        <f t="shared" si="3"/>
        <v xml:space="preserve"> 1</v>
      </c>
      <c r="C41" s="4"/>
      <c r="D41" s="4"/>
      <c r="E41" s="4"/>
      <c r="F41" s="5"/>
      <c r="G41" s="90"/>
      <c r="H41" s="90"/>
      <c r="I41" s="3">
        <f t="shared" si="4"/>
        <v>0</v>
      </c>
      <c r="J41" s="8"/>
      <c r="K41" s="8">
        <f t="shared" si="5"/>
        <v>1</v>
      </c>
      <c r="O41"/>
      <c r="P41"/>
      <c r="Q41"/>
      <c r="R41"/>
      <c r="S41" s="45"/>
    </row>
    <row r="42" spans="1:19" ht="15" customHeight="1" x14ac:dyDescent="0.25">
      <c r="A42" s="62" t="str">
        <f>F42&amp;" "&amp;K42</f>
        <v xml:space="preserve"> 1</v>
      </c>
      <c r="C42" s="4"/>
      <c r="D42" s="4"/>
      <c r="E42" s="4"/>
      <c r="F42" s="5"/>
      <c r="G42" s="90"/>
      <c r="H42" s="90"/>
      <c r="I42" s="3">
        <f>G42+H42</f>
        <v>0</v>
      </c>
      <c r="J42" s="8"/>
      <c r="K42" s="8">
        <f>COUNTIFS(F:F,F42,I:I,"&gt;"&amp;I42)+1</f>
        <v>1</v>
      </c>
      <c r="O42"/>
      <c r="P42"/>
      <c r="Q42"/>
      <c r="R42"/>
      <c r="S42" s="45"/>
    </row>
    <row r="43" spans="1:19" ht="15" customHeight="1" x14ac:dyDescent="0.25">
      <c r="A43" s="62" t="str">
        <f t="shared" ref="A43:A70" si="6">F43&amp;" "&amp;K43</f>
        <v xml:space="preserve"> 1</v>
      </c>
      <c r="C43" s="4"/>
      <c r="D43" s="4"/>
      <c r="E43" s="4"/>
      <c r="F43" s="5"/>
      <c r="G43" s="90"/>
      <c r="H43" s="90"/>
      <c r="I43" s="3">
        <f t="shared" ref="I43:I70" si="7">G43+H43</f>
        <v>0</v>
      </c>
      <c r="J43" s="8"/>
      <c r="K43" s="8">
        <f t="shared" ref="K43:K70" si="8">COUNTIFS(F:F,F43,I:I,"&gt;"&amp;I43)+1</f>
        <v>1</v>
      </c>
      <c r="O43"/>
      <c r="P43"/>
      <c r="Q43"/>
      <c r="R43"/>
      <c r="S43" s="45"/>
    </row>
    <row r="44" spans="1:19" ht="15" customHeight="1" x14ac:dyDescent="0.25">
      <c r="A44" s="62" t="str">
        <f t="shared" si="6"/>
        <v xml:space="preserve"> 1</v>
      </c>
      <c r="C44" s="4"/>
      <c r="D44" s="4"/>
      <c r="E44" s="4"/>
      <c r="F44" s="5"/>
      <c r="G44" s="90"/>
      <c r="H44" s="90"/>
      <c r="I44" s="3">
        <f t="shared" si="7"/>
        <v>0</v>
      </c>
      <c r="J44" s="8"/>
      <c r="K44" s="8">
        <f t="shared" si="8"/>
        <v>1</v>
      </c>
      <c r="O44"/>
      <c r="P44"/>
      <c r="Q44"/>
      <c r="R44"/>
      <c r="S44" s="45"/>
    </row>
    <row r="45" spans="1:19" ht="15" customHeight="1" x14ac:dyDescent="0.25">
      <c r="A45" s="62" t="str">
        <f t="shared" si="6"/>
        <v xml:space="preserve"> 1</v>
      </c>
      <c r="C45" s="4"/>
      <c r="D45" s="4"/>
      <c r="E45" s="4"/>
      <c r="F45" s="5"/>
      <c r="G45" s="90"/>
      <c r="H45" s="90"/>
      <c r="I45" s="3">
        <f t="shared" si="7"/>
        <v>0</v>
      </c>
      <c r="J45" s="8"/>
      <c r="K45" s="8">
        <f t="shared" si="8"/>
        <v>1</v>
      </c>
      <c r="O45"/>
      <c r="P45"/>
      <c r="Q45"/>
      <c r="R45"/>
      <c r="S45" s="45"/>
    </row>
    <row r="46" spans="1:19" ht="15" customHeight="1" x14ac:dyDescent="0.25">
      <c r="A46" s="62" t="str">
        <f t="shared" si="6"/>
        <v xml:space="preserve"> 1</v>
      </c>
      <c r="C46" s="4"/>
      <c r="D46" s="4"/>
      <c r="E46" s="4"/>
      <c r="F46" s="5"/>
      <c r="G46" s="90"/>
      <c r="H46" s="90"/>
      <c r="I46" s="3">
        <f t="shared" si="7"/>
        <v>0</v>
      </c>
      <c r="J46" s="8"/>
      <c r="K46" s="8">
        <f t="shared" si="8"/>
        <v>1</v>
      </c>
      <c r="O46"/>
      <c r="P46"/>
      <c r="Q46"/>
      <c r="R46"/>
      <c r="S46" s="45"/>
    </row>
    <row r="47" spans="1:19" ht="15" customHeight="1" x14ac:dyDescent="0.25">
      <c r="A47" s="62" t="str">
        <f t="shared" si="6"/>
        <v xml:space="preserve"> 1</v>
      </c>
      <c r="C47" s="4"/>
      <c r="D47" s="4"/>
      <c r="E47" s="4"/>
      <c r="F47" s="5"/>
      <c r="G47" s="90"/>
      <c r="H47" s="90"/>
      <c r="I47" s="3">
        <f t="shared" si="7"/>
        <v>0</v>
      </c>
      <c r="J47" s="8"/>
      <c r="K47" s="8">
        <f t="shared" si="8"/>
        <v>1</v>
      </c>
      <c r="O47"/>
      <c r="P47"/>
      <c r="Q47"/>
      <c r="R47"/>
      <c r="S47" s="45"/>
    </row>
    <row r="48" spans="1:19" ht="15" customHeight="1" x14ac:dyDescent="0.25">
      <c r="A48" s="62" t="str">
        <f t="shared" si="6"/>
        <v xml:space="preserve"> 1</v>
      </c>
      <c r="C48" s="4"/>
      <c r="D48" s="4"/>
      <c r="E48" s="4"/>
      <c r="F48" s="5"/>
      <c r="G48" s="90"/>
      <c r="H48" s="90"/>
      <c r="I48" s="3">
        <f t="shared" si="7"/>
        <v>0</v>
      </c>
      <c r="J48" s="8"/>
      <c r="K48" s="8">
        <f t="shared" si="8"/>
        <v>1</v>
      </c>
      <c r="O48"/>
      <c r="P48"/>
      <c r="Q48"/>
      <c r="R48"/>
      <c r="S48" s="45"/>
    </row>
    <row r="49" spans="1:19" ht="15" customHeight="1" x14ac:dyDescent="0.25">
      <c r="A49" s="62" t="str">
        <f t="shared" si="6"/>
        <v xml:space="preserve"> 1</v>
      </c>
      <c r="C49" s="4"/>
      <c r="D49" s="4"/>
      <c r="E49" s="4"/>
      <c r="F49" s="5"/>
      <c r="G49" s="90"/>
      <c r="H49" s="90"/>
      <c r="I49" s="3">
        <f t="shared" si="7"/>
        <v>0</v>
      </c>
      <c r="J49" s="8"/>
      <c r="K49" s="8">
        <f t="shared" si="8"/>
        <v>1</v>
      </c>
      <c r="O49"/>
      <c r="P49"/>
      <c r="Q49"/>
      <c r="R49"/>
      <c r="S49" s="45"/>
    </row>
    <row r="50" spans="1:19" ht="15" customHeight="1" x14ac:dyDescent="0.25">
      <c r="A50" s="62" t="str">
        <f t="shared" si="6"/>
        <v xml:space="preserve"> 1</v>
      </c>
      <c r="C50" s="4"/>
      <c r="D50" s="4"/>
      <c r="E50" s="4"/>
      <c r="F50" s="5"/>
      <c r="G50" s="90"/>
      <c r="H50" s="90"/>
      <c r="I50" s="3">
        <f t="shared" si="7"/>
        <v>0</v>
      </c>
      <c r="J50" s="8"/>
      <c r="K50" s="8">
        <f t="shared" si="8"/>
        <v>1</v>
      </c>
      <c r="O50"/>
      <c r="P50"/>
      <c r="Q50"/>
      <c r="R50"/>
      <c r="S50" s="45"/>
    </row>
    <row r="51" spans="1:19" ht="15" customHeight="1" x14ac:dyDescent="0.25">
      <c r="A51" s="62" t="str">
        <f t="shared" si="6"/>
        <v xml:space="preserve"> 1</v>
      </c>
      <c r="C51" s="4"/>
      <c r="D51" s="4"/>
      <c r="E51" s="4"/>
      <c r="F51" s="5"/>
      <c r="G51" s="90"/>
      <c r="H51" s="90"/>
      <c r="I51" s="3">
        <f t="shared" si="7"/>
        <v>0</v>
      </c>
      <c r="J51" s="8"/>
      <c r="K51" s="8">
        <f t="shared" si="8"/>
        <v>1</v>
      </c>
      <c r="O51"/>
      <c r="P51"/>
      <c r="Q51"/>
      <c r="R51"/>
      <c r="S51" s="45"/>
    </row>
    <row r="52" spans="1:19" ht="15" customHeight="1" x14ac:dyDescent="0.3">
      <c r="A52" s="62" t="str">
        <f t="shared" si="6"/>
        <v xml:space="preserve"> 1</v>
      </c>
      <c r="C52" s="4"/>
      <c r="D52" s="4"/>
      <c r="E52" s="4"/>
      <c r="F52" s="5"/>
      <c r="G52" s="90"/>
      <c r="H52" s="90"/>
      <c r="I52" s="3">
        <f t="shared" si="7"/>
        <v>0</v>
      </c>
      <c r="J52" s="8"/>
      <c r="K52" s="8">
        <f t="shared" si="8"/>
        <v>1</v>
      </c>
      <c r="L52" s="9"/>
      <c r="O52"/>
      <c r="P52"/>
      <c r="Q52"/>
      <c r="R52"/>
      <c r="S52" s="45"/>
    </row>
    <row r="53" spans="1:19" ht="15" customHeight="1" x14ac:dyDescent="0.25">
      <c r="A53" s="62" t="str">
        <f t="shared" si="6"/>
        <v xml:space="preserve"> 1</v>
      </c>
      <c r="C53" s="4"/>
      <c r="D53" s="4"/>
      <c r="E53" s="4"/>
      <c r="F53" s="5"/>
      <c r="G53" s="90"/>
      <c r="H53" s="90"/>
      <c r="I53" s="3">
        <f t="shared" si="7"/>
        <v>0</v>
      </c>
      <c r="J53" s="8"/>
      <c r="K53" s="8">
        <f t="shared" si="8"/>
        <v>1</v>
      </c>
      <c r="O53"/>
      <c r="P53"/>
      <c r="Q53"/>
      <c r="R53"/>
      <c r="S53" s="45"/>
    </row>
    <row r="54" spans="1:19" ht="15" customHeight="1" x14ac:dyDescent="0.25">
      <c r="A54" s="62" t="str">
        <f t="shared" si="6"/>
        <v xml:space="preserve"> 1</v>
      </c>
      <c r="C54" s="4"/>
      <c r="D54" s="4"/>
      <c r="E54" s="4"/>
      <c r="F54" s="5"/>
      <c r="G54" s="90"/>
      <c r="H54" s="90"/>
      <c r="I54" s="3">
        <f t="shared" si="7"/>
        <v>0</v>
      </c>
      <c r="J54" s="8"/>
      <c r="K54" s="8">
        <f t="shared" si="8"/>
        <v>1</v>
      </c>
      <c r="O54"/>
      <c r="P54"/>
      <c r="Q54"/>
      <c r="R54"/>
      <c r="S54" s="45"/>
    </row>
    <row r="55" spans="1:19" ht="15" customHeight="1" x14ac:dyDescent="0.25">
      <c r="A55" s="62" t="str">
        <f t="shared" si="6"/>
        <v xml:space="preserve"> 1</v>
      </c>
      <c r="C55" s="4"/>
      <c r="D55" s="4"/>
      <c r="E55" s="4"/>
      <c r="F55" s="5"/>
      <c r="G55" s="90"/>
      <c r="H55" s="90"/>
      <c r="I55" s="3">
        <f t="shared" si="7"/>
        <v>0</v>
      </c>
      <c r="J55" s="8"/>
      <c r="K55" s="8">
        <f t="shared" si="8"/>
        <v>1</v>
      </c>
      <c r="O55"/>
      <c r="P55"/>
      <c r="Q55"/>
      <c r="R55"/>
      <c r="S55" s="45"/>
    </row>
    <row r="56" spans="1:19" ht="15" customHeight="1" x14ac:dyDescent="0.25">
      <c r="A56" s="62" t="str">
        <f t="shared" si="6"/>
        <v xml:space="preserve"> 1</v>
      </c>
      <c r="C56" s="4"/>
      <c r="D56" s="4"/>
      <c r="E56" s="4"/>
      <c r="F56" s="5"/>
      <c r="G56" s="90"/>
      <c r="H56" s="90"/>
      <c r="I56" s="3">
        <f t="shared" si="7"/>
        <v>0</v>
      </c>
      <c r="J56" s="8"/>
      <c r="K56" s="8">
        <f t="shared" si="8"/>
        <v>1</v>
      </c>
      <c r="O56"/>
      <c r="P56"/>
      <c r="Q56"/>
      <c r="R56"/>
      <c r="S56" s="45"/>
    </row>
    <row r="57" spans="1:19" ht="15" customHeight="1" x14ac:dyDescent="0.25">
      <c r="A57" s="62" t="str">
        <f t="shared" si="6"/>
        <v xml:space="preserve"> 1</v>
      </c>
      <c r="C57" s="4"/>
      <c r="D57" s="4"/>
      <c r="E57" s="4"/>
      <c r="F57" s="5"/>
      <c r="G57" s="90"/>
      <c r="H57" s="90"/>
      <c r="I57" s="3">
        <f t="shared" si="7"/>
        <v>0</v>
      </c>
      <c r="J57" s="8"/>
      <c r="K57" s="8">
        <f t="shared" si="8"/>
        <v>1</v>
      </c>
      <c r="O57"/>
      <c r="P57"/>
      <c r="Q57"/>
      <c r="R57"/>
      <c r="S57" s="45"/>
    </row>
    <row r="58" spans="1:19" ht="15" customHeight="1" x14ac:dyDescent="0.25">
      <c r="A58" s="62" t="str">
        <f t="shared" si="6"/>
        <v xml:space="preserve"> 1</v>
      </c>
      <c r="C58" s="4"/>
      <c r="D58" s="4"/>
      <c r="E58" s="4"/>
      <c r="F58" s="5"/>
      <c r="G58" s="90"/>
      <c r="H58" s="90"/>
      <c r="I58" s="3">
        <f t="shared" si="7"/>
        <v>0</v>
      </c>
      <c r="J58" s="8"/>
      <c r="K58" s="8">
        <f t="shared" si="8"/>
        <v>1</v>
      </c>
      <c r="O58"/>
      <c r="P58"/>
      <c r="Q58"/>
      <c r="R58"/>
      <c r="S58" s="45"/>
    </row>
    <row r="59" spans="1:19" ht="15" customHeight="1" x14ac:dyDescent="0.25">
      <c r="A59" s="62" t="str">
        <f t="shared" si="6"/>
        <v xml:space="preserve"> 1</v>
      </c>
      <c r="C59" s="4"/>
      <c r="D59" s="4"/>
      <c r="E59" s="4"/>
      <c r="F59" s="5"/>
      <c r="G59" s="90"/>
      <c r="H59" s="90"/>
      <c r="I59" s="3">
        <f t="shared" si="7"/>
        <v>0</v>
      </c>
      <c r="J59" s="8"/>
      <c r="K59" s="8">
        <f t="shared" si="8"/>
        <v>1</v>
      </c>
      <c r="O59"/>
      <c r="P59"/>
      <c r="Q59"/>
      <c r="R59"/>
      <c r="S59" s="45"/>
    </row>
    <row r="60" spans="1:19" ht="15" customHeight="1" x14ac:dyDescent="0.25">
      <c r="A60" s="62" t="str">
        <f t="shared" si="6"/>
        <v xml:space="preserve"> 1</v>
      </c>
      <c r="C60" s="4"/>
      <c r="D60" s="4"/>
      <c r="E60" s="4"/>
      <c r="F60" s="5"/>
      <c r="G60" s="90"/>
      <c r="H60" s="90"/>
      <c r="I60" s="3">
        <f t="shared" si="7"/>
        <v>0</v>
      </c>
      <c r="J60" s="8"/>
      <c r="K60" s="8">
        <f t="shared" si="8"/>
        <v>1</v>
      </c>
      <c r="O60"/>
      <c r="P60"/>
      <c r="Q60"/>
      <c r="R60"/>
      <c r="S60" s="45"/>
    </row>
    <row r="61" spans="1:19" ht="15" customHeight="1" x14ac:dyDescent="0.25">
      <c r="A61" s="62" t="str">
        <f t="shared" si="6"/>
        <v xml:space="preserve"> 1</v>
      </c>
      <c r="C61" s="4"/>
      <c r="D61" s="4"/>
      <c r="E61" s="4"/>
      <c r="F61" s="5"/>
      <c r="G61" s="90"/>
      <c r="H61" s="90"/>
      <c r="I61" s="3">
        <f t="shared" si="7"/>
        <v>0</v>
      </c>
      <c r="J61" s="8"/>
      <c r="K61" s="8">
        <f t="shared" si="8"/>
        <v>1</v>
      </c>
      <c r="O61"/>
      <c r="P61"/>
      <c r="Q61"/>
      <c r="R61"/>
      <c r="S61" s="45"/>
    </row>
    <row r="62" spans="1:19" ht="15" customHeight="1" x14ac:dyDescent="0.25">
      <c r="A62" s="62" t="str">
        <f t="shared" si="6"/>
        <v xml:space="preserve"> 1</v>
      </c>
      <c r="C62" s="4"/>
      <c r="D62" s="4"/>
      <c r="E62" s="4"/>
      <c r="F62" s="5"/>
      <c r="G62" s="90"/>
      <c r="H62" s="90"/>
      <c r="I62" s="3">
        <f t="shared" si="7"/>
        <v>0</v>
      </c>
      <c r="J62" s="8"/>
      <c r="K62" s="8">
        <f t="shared" si="8"/>
        <v>1</v>
      </c>
      <c r="O62"/>
      <c r="P62"/>
      <c r="Q62"/>
      <c r="R62"/>
      <c r="S62" s="45"/>
    </row>
    <row r="63" spans="1:19" ht="15" customHeight="1" x14ac:dyDescent="0.25">
      <c r="A63" s="62" t="str">
        <f t="shared" si="6"/>
        <v xml:space="preserve"> 1</v>
      </c>
      <c r="C63" s="4"/>
      <c r="D63" s="4"/>
      <c r="E63" s="4"/>
      <c r="F63" s="5"/>
      <c r="G63" s="90"/>
      <c r="H63" s="90"/>
      <c r="I63" s="3">
        <f t="shared" si="7"/>
        <v>0</v>
      </c>
      <c r="J63" s="8"/>
      <c r="K63" s="8">
        <f t="shared" si="8"/>
        <v>1</v>
      </c>
      <c r="O63"/>
      <c r="P63"/>
      <c r="Q63"/>
      <c r="R63"/>
      <c r="S63" s="45"/>
    </row>
    <row r="64" spans="1:19" ht="15" customHeight="1" x14ac:dyDescent="0.25">
      <c r="A64" s="62" t="str">
        <f t="shared" si="6"/>
        <v xml:space="preserve"> 1</v>
      </c>
      <c r="C64" s="4"/>
      <c r="D64" s="4"/>
      <c r="E64" s="4"/>
      <c r="F64" s="5"/>
      <c r="G64" s="90"/>
      <c r="H64" s="90"/>
      <c r="I64" s="3">
        <f t="shared" si="7"/>
        <v>0</v>
      </c>
      <c r="J64" s="8"/>
      <c r="K64" s="8">
        <f t="shared" si="8"/>
        <v>1</v>
      </c>
      <c r="O64"/>
      <c r="P64"/>
      <c r="Q64"/>
      <c r="R64"/>
      <c r="S64" s="45"/>
    </row>
    <row r="65" spans="1:19" ht="15" customHeight="1" x14ac:dyDescent="0.25">
      <c r="A65" s="62" t="str">
        <f t="shared" si="6"/>
        <v xml:space="preserve"> 1</v>
      </c>
      <c r="C65" s="4"/>
      <c r="D65" s="4"/>
      <c r="E65" s="4"/>
      <c r="F65" s="5"/>
      <c r="G65" s="90"/>
      <c r="H65" s="90"/>
      <c r="I65" s="3">
        <f t="shared" si="7"/>
        <v>0</v>
      </c>
      <c r="J65" s="8"/>
      <c r="K65" s="8">
        <f t="shared" si="8"/>
        <v>1</v>
      </c>
      <c r="O65"/>
      <c r="P65"/>
      <c r="Q65"/>
      <c r="R65"/>
      <c r="S65" s="45"/>
    </row>
    <row r="66" spans="1:19" ht="15" customHeight="1" x14ac:dyDescent="0.25">
      <c r="A66" s="62" t="str">
        <f t="shared" si="6"/>
        <v xml:space="preserve"> 1</v>
      </c>
      <c r="C66" s="4"/>
      <c r="D66" s="4"/>
      <c r="E66" s="4"/>
      <c r="F66" s="5"/>
      <c r="G66" s="90"/>
      <c r="H66" s="90"/>
      <c r="I66" s="3">
        <f t="shared" si="7"/>
        <v>0</v>
      </c>
      <c r="J66" s="8"/>
      <c r="K66" s="8">
        <f t="shared" si="8"/>
        <v>1</v>
      </c>
      <c r="O66"/>
      <c r="P66"/>
      <c r="Q66"/>
      <c r="R66"/>
      <c r="S66" s="45"/>
    </row>
    <row r="67" spans="1:19" ht="15" customHeight="1" x14ac:dyDescent="0.25">
      <c r="A67" s="62" t="str">
        <f t="shared" si="6"/>
        <v xml:space="preserve"> 1</v>
      </c>
      <c r="C67" s="4"/>
      <c r="D67" s="4"/>
      <c r="E67" s="4"/>
      <c r="F67" s="5"/>
      <c r="G67" s="90"/>
      <c r="H67" s="90"/>
      <c r="I67" s="3">
        <f t="shared" si="7"/>
        <v>0</v>
      </c>
      <c r="J67" s="8"/>
      <c r="K67" s="8">
        <f t="shared" si="8"/>
        <v>1</v>
      </c>
      <c r="O67"/>
      <c r="P67"/>
      <c r="Q67"/>
      <c r="R67"/>
      <c r="S67" s="45"/>
    </row>
    <row r="68" spans="1:19" ht="15" customHeight="1" x14ac:dyDescent="0.25">
      <c r="A68" s="62" t="str">
        <f t="shared" si="6"/>
        <v xml:space="preserve"> 1</v>
      </c>
      <c r="C68" s="4"/>
      <c r="D68" s="4"/>
      <c r="E68" s="4"/>
      <c r="F68" s="5"/>
      <c r="G68" s="90"/>
      <c r="H68" s="90"/>
      <c r="I68" s="3">
        <f t="shared" si="7"/>
        <v>0</v>
      </c>
      <c r="J68" s="8"/>
      <c r="K68" s="8">
        <f t="shared" si="8"/>
        <v>1</v>
      </c>
      <c r="O68"/>
      <c r="P68"/>
      <c r="Q68"/>
      <c r="R68"/>
      <c r="S68" s="45"/>
    </row>
    <row r="69" spans="1:19" ht="15" customHeight="1" x14ac:dyDescent="0.25">
      <c r="A69" s="62" t="str">
        <f t="shared" si="6"/>
        <v xml:space="preserve"> 1</v>
      </c>
      <c r="C69" s="4"/>
      <c r="D69" s="4"/>
      <c r="E69" s="4"/>
      <c r="F69" s="5"/>
      <c r="G69" s="90"/>
      <c r="H69" s="90"/>
      <c r="I69" s="3">
        <f t="shared" si="7"/>
        <v>0</v>
      </c>
      <c r="J69" s="8"/>
      <c r="K69" s="8">
        <f t="shared" si="8"/>
        <v>1</v>
      </c>
      <c r="O69"/>
      <c r="P69"/>
      <c r="Q69"/>
      <c r="R69"/>
      <c r="S69" s="45"/>
    </row>
    <row r="70" spans="1:19" ht="15" customHeight="1" x14ac:dyDescent="0.25">
      <c r="A70" s="62" t="str">
        <f t="shared" si="6"/>
        <v xml:space="preserve"> 1</v>
      </c>
      <c r="C70" s="4"/>
      <c r="D70" s="4"/>
      <c r="E70" s="4"/>
      <c r="F70" s="5"/>
      <c r="G70" s="90"/>
      <c r="H70" s="90"/>
      <c r="I70" s="3">
        <f t="shared" si="7"/>
        <v>0</v>
      </c>
      <c r="J70" s="8"/>
      <c r="K70" s="8">
        <f t="shared" si="8"/>
        <v>1</v>
      </c>
      <c r="O70"/>
      <c r="P70"/>
      <c r="Q70"/>
      <c r="R70"/>
      <c r="S70" s="45"/>
    </row>
    <row r="71" spans="1:19" ht="15" customHeight="1" x14ac:dyDescent="0.25">
      <c r="A71" s="62" t="str">
        <f>F71&amp;" "&amp;K71</f>
        <v xml:space="preserve"> 1</v>
      </c>
      <c r="C71" s="4"/>
      <c r="D71" s="4"/>
      <c r="E71" s="4"/>
      <c r="F71" s="5"/>
      <c r="G71" s="90"/>
      <c r="H71" s="90"/>
      <c r="I71" s="3">
        <f>G71+H71</f>
        <v>0</v>
      </c>
      <c r="J71" s="8"/>
      <c r="K71" s="8">
        <f>COUNTIFS(F:F,F71,I:I,"&gt;"&amp;I71)+1</f>
        <v>1</v>
      </c>
      <c r="O71"/>
      <c r="P71"/>
      <c r="Q71"/>
      <c r="R71"/>
      <c r="S71" s="45"/>
    </row>
    <row r="72" spans="1:19" ht="15" customHeight="1" x14ac:dyDescent="0.25">
      <c r="A72" s="62" t="str">
        <f t="shared" ref="A72:A84" si="9">F72&amp;" "&amp;K72</f>
        <v xml:space="preserve"> 1</v>
      </c>
      <c r="C72" s="4"/>
      <c r="D72" s="4"/>
      <c r="E72" s="4"/>
      <c r="F72" s="5"/>
      <c r="G72" s="90"/>
      <c r="H72" s="90"/>
      <c r="I72" s="3">
        <f t="shared" ref="I72:I84" si="10">G72+H72</f>
        <v>0</v>
      </c>
      <c r="J72" s="8"/>
      <c r="K72" s="8">
        <f t="shared" ref="K72:K84" si="11">COUNTIFS(F:F,F72,I:I,"&gt;"&amp;I72)+1</f>
        <v>1</v>
      </c>
      <c r="O72"/>
      <c r="P72"/>
      <c r="Q72"/>
      <c r="R72"/>
      <c r="S72" s="45"/>
    </row>
    <row r="73" spans="1:19" ht="15" customHeight="1" x14ac:dyDescent="0.25">
      <c r="A73" s="62" t="str">
        <f t="shared" si="9"/>
        <v xml:space="preserve"> 1</v>
      </c>
      <c r="C73" s="4"/>
      <c r="D73" s="4"/>
      <c r="E73" s="4"/>
      <c r="F73" s="5"/>
      <c r="G73" s="90"/>
      <c r="H73" s="90"/>
      <c r="I73" s="3">
        <f t="shared" si="10"/>
        <v>0</v>
      </c>
      <c r="J73" s="8"/>
      <c r="K73" s="8">
        <f t="shared" si="11"/>
        <v>1</v>
      </c>
      <c r="O73"/>
      <c r="P73"/>
      <c r="Q73"/>
      <c r="R73"/>
      <c r="S73" s="45"/>
    </row>
    <row r="74" spans="1:19" ht="15" customHeight="1" x14ac:dyDescent="0.25">
      <c r="A74" s="62" t="str">
        <f t="shared" si="9"/>
        <v xml:space="preserve"> 1</v>
      </c>
      <c r="C74" s="4"/>
      <c r="D74" s="4"/>
      <c r="E74" s="4"/>
      <c r="F74" s="5"/>
      <c r="G74" s="90"/>
      <c r="H74" s="90"/>
      <c r="I74" s="3">
        <f t="shared" si="10"/>
        <v>0</v>
      </c>
      <c r="J74" s="8"/>
      <c r="K74" s="8">
        <f t="shared" si="11"/>
        <v>1</v>
      </c>
      <c r="O74"/>
      <c r="P74"/>
      <c r="Q74"/>
      <c r="R74"/>
      <c r="S74" s="45"/>
    </row>
    <row r="75" spans="1:19" ht="15" customHeight="1" x14ac:dyDescent="0.25">
      <c r="A75" s="62" t="str">
        <f t="shared" si="9"/>
        <v xml:space="preserve"> 1</v>
      </c>
      <c r="C75" s="4"/>
      <c r="D75" s="4"/>
      <c r="E75" s="4"/>
      <c r="F75" s="5"/>
      <c r="G75" s="90"/>
      <c r="H75" s="90"/>
      <c r="I75" s="3">
        <f t="shared" si="10"/>
        <v>0</v>
      </c>
      <c r="J75" s="8"/>
      <c r="K75" s="8">
        <f t="shared" si="11"/>
        <v>1</v>
      </c>
      <c r="O75"/>
      <c r="P75"/>
      <c r="Q75"/>
      <c r="R75"/>
      <c r="S75" s="45"/>
    </row>
    <row r="76" spans="1:19" ht="15" customHeight="1" x14ac:dyDescent="0.25">
      <c r="A76" s="62" t="str">
        <f t="shared" si="9"/>
        <v xml:space="preserve"> 1</v>
      </c>
      <c r="C76" s="4"/>
      <c r="D76" s="4"/>
      <c r="E76" s="4"/>
      <c r="F76" s="5"/>
      <c r="G76" s="90"/>
      <c r="H76" s="90"/>
      <c r="I76" s="3">
        <f t="shared" si="10"/>
        <v>0</v>
      </c>
      <c r="J76" s="8"/>
      <c r="K76" s="8">
        <f t="shared" si="11"/>
        <v>1</v>
      </c>
      <c r="O76"/>
      <c r="P76"/>
      <c r="Q76"/>
      <c r="R76"/>
      <c r="S76" s="45"/>
    </row>
    <row r="77" spans="1:19" ht="15" customHeight="1" x14ac:dyDescent="0.25">
      <c r="A77" s="62" t="str">
        <f t="shared" si="9"/>
        <v xml:space="preserve"> 1</v>
      </c>
      <c r="C77" s="4"/>
      <c r="D77" s="4"/>
      <c r="E77" s="4"/>
      <c r="F77" s="5"/>
      <c r="G77" s="90"/>
      <c r="H77" s="90"/>
      <c r="I77" s="3">
        <f t="shared" si="10"/>
        <v>0</v>
      </c>
      <c r="J77" s="8"/>
      <c r="K77" s="8">
        <f t="shared" si="11"/>
        <v>1</v>
      </c>
      <c r="O77"/>
      <c r="P77"/>
      <c r="Q77"/>
      <c r="R77"/>
      <c r="S77" s="45"/>
    </row>
    <row r="78" spans="1:19" ht="15" customHeight="1" x14ac:dyDescent="0.25">
      <c r="A78" s="62" t="str">
        <f t="shared" si="9"/>
        <v xml:space="preserve"> 1</v>
      </c>
      <c r="C78" s="4"/>
      <c r="D78" s="4"/>
      <c r="E78" s="4"/>
      <c r="F78" s="5"/>
      <c r="G78" s="90"/>
      <c r="H78" s="90"/>
      <c r="I78" s="3">
        <f t="shared" si="10"/>
        <v>0</v>
      </c>
      <c r="J78" s="8"/>
      <c r="K78" s="8">
        <f t="shared" si="11"/>
        <v>1</v>
      </c>
      <c r="O78"/>
      <c r="P78"/>
      <c r="Q78"/>
      <c r="R78"/>
      <c r="S78" s="45"/>
    </row>
    <row r="79" spans="1:19" ht="15" customHeight="1" x14ac:dyDescent="0.25">
      <c r="A79" s="62" t="str">
        <f t="shared" si="9"/>
        <v xml:space="preserve"> 1</v>
      </c>
      <c r="C79" s="4"/>
      <c r="D79" s="4"/>
      <c r="E79" s="4"/>
      <c r="F79" s="5"/>
      <c r="G79" s="90"/>
      <c r="H79" s="90"/>
      <c r="I79" s="3">
        <f t="shared" si="10"/>
        <v>0</v>
      </c>
      <c r="J79" s="8"/>
      <c r="K79" s="8">
        <f t="shared" si="11"/>
        <v>1</v>
      </c>
      <c r="O79"/>
      <c r="P79"/>
      <c r="Q79"/>
      <c r="R79"/>
      <c r="S79" s="45"/>
    </row>
    <row r="80" spans="1:19" ht="15" customHeight="1" x14ac:dyDescent="0.25">
      <c r="A80" s="62" t="str">
        <f t="shared" si="9"/>
        <v xml:space="preserve"> 1</v>
      </c>
      <c r="C80" s="4"/>
      <c r="D80" s="4"/>
      <c r="E80" s="4"/>
      <c r="F80" s="5"/>
      <c r="G80" s="90"/>
      <c r="H80" s="90"/>
      <c r="I80" s="3">
        <f t="shared" si="10"/>
        <v>0</v>
      </c>
      <c r="J80" s="8"/>
      <c r="K80" s="8">
        <f t="shared" si="11"/>
        <v>1</v>
      </c>
      <c r="O80"/>
      <c r="P80"/>
      <c r="Q80"/>
      <c r="R80"/>
      <c r="S80" s="45"/>
    </row>
    <row r="81" spans="1:19" ht="15" customHeight="1" x14ac:dyDescent="0.25">
      <c r="A81" s="62" t="str">
        <f t="shared" si="9"/>
        <v xml:space="preserve"> 1</v>
      </c>
      <c r="C81" s="4"/>
      <c r="D81" s="4"/>
      <c r="E81" s="4"/>
      <c r="F81" s="5"/>
      <c r="G81" s="90"/>
      <c r="H81" s="90"/>
      <c r="I81" s="3">
        <f t="shared" si="10"/>
        <v>0</v>
      </c>
      <c r="J81" s="8"/>
      <c r="K81" s="8">
        <f t="shared" si="11"/>
        <v>1</v>
      </c>
      <c r="O81"/>
      <c r="P81"/>
      <c r="Q81"/>
      <c r="R81"/>
      <c r="S81" s="45"/>
    </row>
    <row r="82" spans="1:19" ht="15" customHeight="1" x14ac:dyDescent="0.25">
      <c r="A82" s="62" t="str">
        <f t="shared" si="9"/>
        <v xml:space="preserve"> 1</v>
      </c>
      <c r="C82" s="4"/>
      <c r="D82" s="4"/>
      <c r="E82" s="4"/>
      <c r="F82" s="5"/>
      <c r="G82" s="90"/>
      <c r="H82" s="90"/>
      <c r="I82" s="3">
        <f t="shared" si="10"/>
        <v>0</v>
      </c>
      <c r="J82" s="8"/>
      <c r="K82" s="8">
        <f t="shared" si="11"/>
        <v>1</v>
      </c>
      <c r="O82"/>
      <c r="P82"/>
      <c r="Q82"/>
      <c r="R82"/>
      <c r="S82" s="45"/>
    </row>
    <row r="83" spans="1:19" ht="15" customHeight="1" x14ac:dyDescent="0.25">
      <c r="A83" s="62" t="str">
        <f t="shared" si="9"/>
        <v xml:space="preserve"> 1</v>
      </c>
      <c r="C83" s="4"/>
      <c r="D83" s="4"/>
      <c r="E83" s="4"/>
      <c r="F83" s="5"/>
      <c r="G83" s="90"/>
      <c r="H83" s="90"/>
      <c r="I83" s="3">
        <f t="shared" si="10"/>
        <v>0</v>
      </c>
      <c r="J83" s="8"/>
      <c r="K83" s="8">
        <f t="shared" si="11"/>
        <v>1</v>
      </c>
      <c r="O83"/>
      <c r="P83"/>
      <c r="Q83"/>
      <c r="R83"/>
      <c r="S83" s="45"/>
    </row>
    <row r="84" spans="1:19" ht="15" customHeight="1" x14ac:dyDescent="0.25">
      <c r="A84" s="62" t="str">
        <f t="shared" si="9"/>
        <v xml:space="preserve"> 1</v>
      </c>
      <c r="C84" s="4"/>
      <c r="D84" s="4"/>
      <c r="E84" s="4"/>
      <c r="F84" s="5"/>
      <c r="G84" s="90"/>
      <c r="H84" s="90"/>
      <c r="I84" s="3">
        <f t="shared" si="10"/>
        <v>0</v>
      </c>
      <c r="J84" s="8"/>
      <c r="K84" s="8">
        <f t="shared" si="11"/>
        <v>1</v>
      </c>
      <c r="O84"/>
      <c r="P84"/>
      <c r="Q84"/>
      <c r="R84"/>
      <c r="S84" s="45"/>
    </row>
    <row r="85" spans="1:19" ht="15" customHeight="1" x14ac:dyDescent="0.25">
      <c r="A85" s="62" t="str">
        <f>F85&amp;" "&amp;K85</f>
        <v xml:space="preserve"> 1</v>
      </c>
      <c r="C85" s="4"/>
      <c r="D85" s="4"/>
      <c r="E85" s="4"/>
      <c r="F85" s="5"/>
      <c r="G85" s="90"/>
      <c r="H85" s="90"/>
      <c r="I85" s="3">
        <f>G85+H85</f>
        <v>0</v>
      </c>
      <c r="J85" s="6"/>
      <c r="K85" s="8">
        <f>COUNTIFS(F:F,F85,I:I,"&gt;"&amp;I85)+1</f>
        <v>1</v>
      </c>
      <c r="O85"/>
      <c r="P85"/>
      <c r="Q85"/>
      <c r="R85"/>
      <c r="S85" s="45"/>
    </row>
    <row r="86" spans="1:19" ht="15" customHeight="1" x14ac:dyDescent="0.25">
      <c r="A86" s="62" t="str">
        <f>F86&amp;" "&amp;K86</f>
        <v xml:space="preserve"> 1</v>
      </c>
      <c r="C86" s="4"/>
      <c r="D86" s="4"/>
      <c r="E86" s="4"/>
      <c r="F86" s="5"/>
      <c r="G86" s="90"/>
      <c r="H86" s="90"/>
      <c r="I86" s="3">
        <f>G86+H86</f>
        <v>0</v>
      </c>
      <c r="J86" s="6"/>
      <c r="K86" s="8">
        <f>COUNTIFS(F:F,F86,I:I,"&gt;"&amp;I86)+1</f>
        <v>1</v>
      </c>
      <c r="O86"/>
      <c r="P86"/>
      <c r="Q86"/>
      <c r="R86"/>
      <c r="S86" s="45"/>
    </row>
    <row r="87" spans="1:19" ht="15" customHeight="1" x14ac:dyDescent="0.25">
      <c r="A87" s="62" t="str">
        <f>F87&amp;" "&amp;K87</f>
        <v xml:space="preserve"> 1</v>
      </c>
      <c r="C87" s="4"/>
      <c r="D87" s="4"/>
      <c r="E87" s="4"/>
      <c r="F87" s="5"/>
      <c r="G87" s="90"/>
      <c r="H87" s="90"/>
      <c r="I87" s="3">
        <f>G87+H87</f>
        <v>0</v>
      </c>
      <c r="K87" s="8">
        <f>COUNTIFS(F:F,F87,I:I,"&gt;"&amp;I87)+1</f>
        <v>1</v>
      </c>
      <c r="O87"/>
      <c r="P87"/>
      <c r="Q87"/>
      <c r="R87"/>
      <c r="S87" s="45"/>
    </row>
    <row r="88" spans="1:19" ht="15" customHeight="1" x14ac:dyDescent="0.25">
      <c r="A88" s="62" t="str">
        <f>F88&amp;" "&amp;K88</f>
        <v xml:space="preserve"> 1</v>
      </c>
      <c r="B88" s="85"/>
      <c r="C88" s="4"/>
      <c r="D88" s="4"/>
      <c r="E88" s="4"/>
      <c r="F88" s="5"/>
      <c r="G88" s="90"/>
      <c r="H88" s="90"/>
      <c r="I88" s="3">
        <f>G88+H88</f>
        <v>0</v>
      </c>
      <c r="K88" s="8">
        <f>COUNTIFS(F:F,F88,I:I,"&gt;"&amp;I88)+1</f>
        <v>1</v>
      </c>
      <c r="O88"/>
      <c r="P88"/>
      <c r="Q88"/>
      <c r="R88"/>
      <c r="S88" s="45"/>
    </row>
    <row r="89" spans="1:19" ht="15" customHeight="1" x14ac:dyDescent="0.25">
      <c r="A89" s="62" t="str">
        <f>F89&amp;" "&amp;K89</f>
        <v xml:space="preserve"> 1</v>
      </c>
      <c r="C89" s="4"/>
      <c r="D89" s="4"/>
      <c r="E89" s="4"/>
      <c r="F89" s="5"/>
      <c r="G89" s="90"/>
      <c r="H89" s="90"/>
      <c r="I89" s="3">
        <f>G89+H89</f>
        <v>0</v>
      </c>
      <c r="J89" s="6"/>
      <c r="K89" s="8">
        <f>COUNTIFS(F:F,F89,I:I,"&gt;"&amp;I89)+1</f>
        <v>1</v>
      </c>
      <c r="O89"/>
      <c r="P89"/>
      <c r="Q89"/>
      <c r="R89"/>
      <c r="S89" s="45"/>
    </row>
    <row r="90" spans="1:19" ht="15" customHeight="1" x14ac:dyDescent="0.25">
      <c r="A90" s="62" t="str">
        <f>F90&amp;" "&amp;K90</f>
        <v xml:space="preserve"> 1</v>
      </c>
      <c r="C90" s="4"/>
      <c r="D90" s="4"/>
      <c r="E90" s="4"/>
      <c r="F90" s="5"/>
      <c r="G90" s="90"/>
      <c r="H90" s="90"/>
      <c r="I90" s="3">
        <f>G90+H90</f>
        <v>0</v>
      </c>
      <c r="J90" s="8"/>
      <c r="K90" s="8">
        <f>COUNTIFS(F:F,F90,I:I,"&gt;"&amp;I90)+1</f>
        <v>1</v>
      </c>
      <c r="O90"/>
      <c r="P90"/>
      <c r="Q90"/>
      <c r="R90"/>
      <c r="S90" s="45"/>
    </row>
    <row r="91" spans="1:19" ht="15" customHeight="1" x14ac:dyDescent="0.25">
      <c r="A91" s="62" t="str">
        <f>F91&amp;" "&amp;K91</f>
        <v xml:space="preserve"> 1</v>
      </c>
      <c r="C91" s="4"/>
      <c r="D91" s="4"/>
      <c r="E91" s="4"/>
      <c r="F91" s="5"/>
      <c r="G91" s="90"/>
      <c r="H91" s="90"/>
      <c r="I91" s="3">
        <f>G91+H91</f>
        <v>0</v>
      </c>
      <c r="J91" s="8"/>
      <c r="K91" s="8">
        <f>COUNTIFS(F:F,F91,I:I,"&gt;"&amp;I91)+1</f>
        <v>1</v>
      </c>
      <c r="O91"/>
      <c r="P91"/>
      <c r="Q91"/>
      <c r="R91"/>
      <c r="S91" s="45"/>
    </row>
    <row r="92" spans="1:19" ht="15" customHeight="1" x14ac:dyDescent="0.25">
      <c r="A92" s="62" t="str">
        <f>F92&amp;" "&amp;K92</f>
        <v xml:space="preserve"> 1</v>
      </c>
      <c r="C92" s="4"/>
      <c r="D92" s="4"/>
      <c r="E92" s="4"/>
      <c r="F92" s="5"/>
      <c r="G92" s="90"/>
      <c r="H92" s="90"/>
      <c r="I92" s="3">
        <f>G92+H92</f>
        <v>0</v>
      </c>
      <c r="J92" s="8"/>
      <c r="K92" s="8">
        <f>COUNTIFS(F:F,F92,I:I,"&gt;"&amp;I92)+1</f>
        <v>1</v>
      </c>
      <c r="O92"/>
      <c r="P92"/>
      <c r="Q92"/>
      <c r="R92"/>
      <c r="S92" s="45"/>
    </row>
    <row r="93" spans="1:19" ht="15" customHeight="1" x14ac:dyDescent="0.25">
      <c r="A93" s="62" t="str">
        <f>F93&amp;" "&amp;K93</f>
        <v xml:space="preserve"> 1</v>
      </c>
      <c r="C93" s="4"/>
      <c r="D93" s="4"/>
      <c r="E93" s="4"/>
      <c r="F93" s="5"/>
      <c r="G93" s="90"/>
      <c r="H93" s="90"/>
      <c r="I93" s="3">
        <f>G93+H93</f>
        <v>0</v>
      </c>
      <c r="J93" s="8"/>
      <c r="K93" s="8">
        <f>COUNTIFS(F:F,F93,I:I,"&gt;"&amp;I93)+1</f>
        <v>1</v>
      </c>
      <c r="O93"/>
      <c r="P93"/>
      <c r="Q93"/>
      <c r="R93"/>
      <c r="S93" s="45"/>
    </row>
    <row r="94" spans="1:19" ht="15" customHeight="1" x14ac:dyDescent="0.25">
      <c r="A94" s="62" t="str">
        <f>F94&amp;" "&amp;K94</f>
        <v xml:space="preserve"> 1</v>
      </c>
      <c r="C94" s="4"/>
      <c r="D94" s="4"/>
      <c r="E94" s="4"/>
      <c r="F94" s="5"/>
      <c r="G94" s="90"/>
      <c r="H94" s="90"/>
      <c r="I94" s="3">
        <f>G94+H94</f>
        <v>0</v>
      </c>
      <c r="K94" s="8">
        <f>COUNTIFS(F:F,F94,I:I,"&gt;"&amp;I94)+1</f>
        <v>1</v>
      </c>
      <c r="O94"/>
      <c r="P94"/>
      <c r="Q94"/>
      <c r="R94"/>
      <c r="S94" s="45"/>
    </row>
    <row r="95" spans="1:19" ht="15" customHeight="1" x14ac:dyDescent="0.25">
      <c r="A95" s="62" t="str">
        <f>F95&amp;" "&amp;K95</f>
        <v xml:space="preserve"> 1</v>
      </c>
      <c r="C95" s="4"/>
      <c r="D95" s="4"/>
      <c r="E95" s="4"/>
      <c r="F95" s="5"/>
      <c r="G95" s="90"/>
      <c r="H95" s="90"/>
      <c r="I95" s="3">
        <f>G95+H95</f>
        <v>0</v>
      </c>
      <c r="J95" s="6"/>
      <c r="K95" s="8">
        <f>COUNTIFS(F:F,F95,I:I,"&gt;"&amp;I95)+1</f>
        <v>1</v>
      </c>
      <c r="L95" s="10"/>
      <c r="O95"/>
      <c r="P95"/>
      <c r="Q95"/>
      <c r="R95"/>
      <c r="S95" s="45"/>
    </row>
    <row r="96" spans="1:19" ht="15" customHeight="1" x14ac:dyDescent="0.25">
      <c r="A96" s="62" t="str">
        <f>F96&amp;" "&amp;K96</f>
        <v xml:space="preserve"> 1</v>
      </c>
      <c r="C96" s="4"/>
      <c r="D96" s="4"/>
      <c r="E96" s="4"/>
      <c r="F96" s="5"/>
      <c r="G96" s="90"/>
      <c r="H96" s="90"/>
      <c r="I96" s="3">
        <f>G96+H96</f>
        <v>0</v>
      </c>
      <c r="J96" s="8"/>
      <c r="K96" s="8">
        <f>COUNTIFS(F:F,F96,I:I,"&gt;"&amp;I96)+1</f>
        <v>1</v>
      </c>
      <c r="O96"/>
      <c r="P96"/>
      <c r="Q96"/>
      <c r="R96"/>
      <c r="S96" s="45"/>
    </row>
    <row r="97" spans="1:19" ht="15" customHeight="1" x14ac:dyDescent="0.25">
      <c r="A97" s="62" t="str">
        <f>F97&amp;" "&amp;K97</f>
        <v xml:space="preserve"> 1</v>
      </c>
      <c r="C97" s="4"/>
      <c r="D97" s="4"/>
      <c r="E97" s="4"/>
      <c r="F97" s="5"/>
      <c r="G97" s="90"/>
      <c r="H97" s="90"/>
      <c r="I97" s="3">
        <f>G97+H97</f>
        <v>0</v>
      </c>
      <c r="J97" s="6"/>
      <c r="K97" s="8">
        <f>COUNTIFS(F:F,F97,I:I,"&gt;"&amp;I97)+1</f>
        <v>1</v>
      </c>
      <c r="O97"/>
      <c r="P97"/>
      <c r="Q97"/>
      <c r="R97"/>
      <c r="S97" s="45"/>
    </row>
    <row r="98" spans="1:19" ht="15" customHeight="1" x14ac:dyDescent="0.25">
      <c r="A98" s="62" t="str">
        <f>F98&amp;" "&amp;K98</f>
        <v xml:space="preserve"> 1</v>
      </c>
      <c r="C98" s="4"/>
      <c r="D98" s="4"/>
      <c r="E98" s="4"/>
      <c r="F98" s="5"/>
      <c r="G98" s="90"/>
      <c r="H98" s="90"/>
      <c r="I98" s="3">
        <f>G98+H98</f>
        <v>0</v>
      </c>
      <c r="K98" s="8">
        <f>COUNTIFS(F:F,F98,I:I,"&gt;"&amp;I98)+1</f>
        <v>1</v>
      </c>
      <c r="O98"/>
      <c r="P98"/>
      <c r="Q98"/>
      <c r="R98"/>
      <c r="S98" s="45"/>
    </row>
    <row r="99" spans="1:19" ht="15" customHeight="1" x14ac:dyDescent="0.25">
      <c r="A99" s="62" t="str">
        <f>F99&amp;" "&amp;K99</f>
        <v xml:space="preserve"> 1</v>
      </c>
      <c r="B99" s="85"/>
      <c r="C99" s="4"/>
      <c r="D99" s="4"/>
      <c r="E99" s="4"/>
      <c r="F99" s="5"/>
      <c r="G99" s="90"/>
      <c r="H99" s="90"/>
      <c r="I99" s="3">
        <f>G99+H99</f>
        <v>0</v>
      </c>
      <c r="K99" s="8">
        <f>COUNTIFS(F:F,F99,I:I,"&gt;"&amp;I99)+1</f>
        <v>1</v>
      </c>
      <c r="O99"/>
      <c r="P99"/>
      <c r="Q99"/>
      <c r="R99"/>
      <c r="S99" s="45"/>
    </row>
    <row r="100" spans="1:19" ht="15" customHeight="1" x14ac:dyDescent="0.25">
      <c r="A100" s="62" t="str">
        <f>F100&amp;" "&amp;K100</f>
        <v xml:space="preserve"> 1</v>
      </c>
      <c r="C100" s="4"/>
      <c r="D100" s="4"/>
      <c r="E100" s="4"/>
      <c r="F100" s="5"/>
      <c r="G100" s="90"/>
      <c r="H100" s="90"/>
      <c r="I100" s="3">
        <f>G100+H100</f>
        <v>0</v>
      </c>
      <c r="J100" s="6"/>
      <c r="K100" s="8">
        <f>COUNTIFS(F:F,F100,I:I,"&gt;"&amp;I100)+1</f>
        <v>1</v>
      </c>
      <c r="O100"/>
      <c r="P100"/>
      <c r="Q100"/>
      <c r="R100"/>
      <c r="S100" s="45"/>
    </row>
    <row r="101" spans="1:19" ht="15" customHeight="1" x14ac:dyDescent="0.25">
      <c r="A101" s="62" t="str">
        <f>F101&amp;" "&amp;K101</f>
        <v xml:space="preserve"> 1</v>
      </c>
      <c r="C101" s="4"/>
      <c r="D101" s="4"/>
      <c r="E101" s="4"/>
      <c r="F101" s="5"/>
      <c r="G101" s="90"/>
      <c r="H101" s="90"/>
      <c r="I101" s="3">
        <f>G101+H101</f>
        <v>0</v>
      </c>
      <c r="J101" s="8"/>
      <c r="K101" s="8">
        <f>COUNTIFS(F:F,F101,I:I,"&gt;"&amp;I101)+1</f>
        <v>1</v>
      </c>
      <c r="O101"/>
      <c r="P101"/>
      <c r="Q101"/>
      <c r="R101"/>
      <c r="S101" s="45"/>
    </row>
    <row r="102" spans="1:19" ht="15" customHeight="1" x14ac:dyDescent="0.25">
      <c r="A102" s="62" t="str">
        <f>F102&amp;" "&amp;K102</f>
        <v xml:space="preserve"> 1</v>
      </c>
      <c r="C102" s="4"/>
      <c r="D102" s="4"/>
      <c r="E102" s="4"/>
      <c r="F102" s="5"/>
      <c r="G102" s="90"/>
      <c r="H102" s="90"/>
      <c r="I102" s="3">
        <f>G102+H102</f>
        <v>0</v>
      </c>
      <c r="J102" s="8"/>
      <c r="K102" s="8">
        <f>COUNTIFS(F:F,F102,I:I,"&gt;"&amp;I102)+1</f>
        <v>1</v>
      </c>
      <c r="O102"/>
      <c r="P102"/>
      <c r="Q102"/>
      <c r="R102"/>
      <c r="S102" s="45"/>
    </row>
    <row r="103" spans="1:19" ht="15" customHeight="1" x14ac:dyDescent="0.2">
      <c r="A103" s="62" t="str">
        <f>F103&amp;" "&amp;K103</f>
        <v xml:space="preserve"> 1</v>
      </c>
      <c r="C103" s="4"/>
      <c r="D103" s="4"/>
      <c r="E103" s="4"/>
      <c r="F103" s="5"/>
      <c r="G103" s="90"/>
      <c r="H103" s="90"/>
      <c r="I103" s="3">
        <f>G103+H103</f>
        <v>0</v>
      </c>
      <c r="J103" s="8"/>
      <c r="K103" s="8">
        <f>COUNTIFS(F:F,F103,I:I,"&gt;"&amp;I103)+1</f>
        <v>1</v>
      </c>
    </row>
    <row r="104" spans="1:19" ht="15" customHeight="1" x14ac:dyDescent="0.2">
      <c r="A104" s="62" t="str">
        <f>F104&amp;" "&amp;K104</f>
        <v xml:space="preserve"> 1</v>
      </c>
      <c r="C104" s="4"/>
      <c r="D104" s="4"/>
      <c r="E104" s="4"/>
      <c r="F104" s="5"/>
      <c r="G104" s="90"/>
      <c r="H104" s="90"/>
      <c r="I104" s="3">
        <f>G104+H104</f>
        <v>0</v>
      </c>
      <c r="J104" s="8"/>
      <c r="K104" s="8">
        <f>COUNTIFS(F:F,F104,I:I,"&gt;"&amp;I104)+1</f>
        <v>1</v>
      </c>
    </row>
    <row r="105" spans="1:19" ht="15" customHeight="1" x14ac:dyDescent="0.2">
      <c r="A105" s="62" t="str">
        <f>F105&amp;" "&amp;K105</f>
        <v xml:space="preserve"> 1</v>
      </c>
      <c r="C105" s="4"/>
      <c r="D105" s="4"/>
      <c r="E105" s="4"/>
      <c r="F105" s="5"/>
      <c r="G105" s="90"/>
      <c r="H105" s="90"/>
      <c r="I105" s="3">
        <f>G105+H105</f>
        <v>0</v>
      </c>
      <c r="K105" s="8">
        <f>COUNTIFS(F:F,F105,I:I,"&gt;"&amp;I105)+1</f>
        <v>1</v>
      </c>
    </row>
    <row r="106" spans="1:19" ht="15" customHeight="1" x14ac:dyDescent="0.2">
      <c r="A106" s="62" t="str">
        <f>F106&amp;" "&amp;K106</f>
        <v xml:space="preserve"> 1</v>
      </c>
      <c r="C106" s="4"/>
      <c r="D106" s="4"/>
      <c r="E106" s="4"/>
      <c r="F106" s="5"/>
      <c r="G106" s="90"/>
      <c r="H106" s="90"/>
      <c r="I106" s="3">
        <f>G106+H106</f>
        <v>0</v>
      </c>
      <c r="J106" s="6"/>
      <c r="K106" s="8">
        <f>COUNTIFS(F:F,F106,I:I,"&gt;"&amp;I106)+1</f>
        <v>1</v>
      </c>
    </row>
    <row r="107" spans="1:19" ht="15" customHeight="1" x14ac:dyDescent="0.2">
      <c r="A107" s="62" t="str">
        <f>F107&amp;" "&amp;K107</f>
        <v xml:space="preserve"> 1</v>
      </c>
      <c r="C107" s="4"/>
      <c r="D107" s="4"/>
      <c r="E107" s="4"/>
      <c r="F107" s="5"/>
      <c r="G107" s="90"/>
      <c r="H107" s="90"/>
      <c r="I107" s="3">
        <f>G107+H107</f>
        <v>0</v>
      </c>
      <c r="J107" s="8"/>
      <c r="K107" s="8">
        <f>COUNTIFS(F:F,F107,I:I,"&gt;"&amp;I107)+1</f>
        <v>1</v>
      </c>
    </row>
    <row r="108" spans="1:19" ht="15" customHeight="1" x14ac:dyDescent="0.2">
      <c r="A108" s="62" t="str">
        <f>F108&amp;" "&amp;K108</f>
        <v xml:space="preserve"> 1</v>
      </c>
      <c r="C108" s="4"/>
      <c r="D108" s="4"/>
      <c r="E108" s="4"/>
      <c r="F108" s="5"/>
      <c r="G108" s="90"/>
      <c r="H108" s="90"/>
      <c r="I108" s="3">
        <f>G108+H108</f>
        <v>0</v>
      </c>
      <c r="J108" s="6"/>
      <c r="K108" s="8">
        <f>COUNTIFS(F:F,F108,I:I,"&gt;"&amp;I108)+1</f>
        <v>1</v>
      </c>
    </row>
    <row r="109" spans="1:19" ht="15" customHeight="1" x14ac:dyDescent="0.2">
      <c r="A109" s="62" t="str">
        <f>F109&amp;" "&amp;K109</f>
        <v xml:space="preserve"> 1</v>
      </c>
      <c r="C109" s="4"/>
      <c r="D109" s="4"/>
      <c r="E109" s="4"/>
      <c r="F109" s="5"/>
      <c r="G109" s="90"/>
      <c r="H109" s="90"/>
      <c r="I109" s="3">
        <f>G109+H109</f>
        <v>0</v>
      </c>
      <c r="K109" s="8">
        <f>COUNTIFS(F:F,F109,I:I,"&gt;"&amp;I109)+1</f>
        <v>1</v>
      </c>
    </row>
    <row r="110" spans="1:19" ht="15" customHeight="1" x14ac:dyDescent="0.2">
      <c r="A110" s="62" t="str">
        <f>F110&amp;" "&amp;K110</f>
        <v xml:space="preserve"> 1</v>
      </c>
      <c r="B110" s="85"/>
      <c r="C110" s="4"/>
      <c r="D110" s="4"/>
      <c r="E110" s="4"/>
      <c r="F110" s="5"/>
      <c r="G110" s="90"/>
      <c r="H110" s="90"/>
      <c r="I110" s="3">
        <f>G110+H110</f>
        <v>0</v>
      </c>
      <c r="K110" s="8">
        <f>COUNTIFS(F:F,F110,I:I,"&gt;"&amp;I110)+1</f>
        <v>1</v>
      </c>
    </row>
    <row r="111" spans="1:19" ht="15" customHeight="1" x14ac:dyDescent="0.2">
      <c r="A111" s="62" t="str">
        <f>F111&amp;" "&amp;K111</f>
        <v xml:space="preserve"> 1</v>
      </c>
      <c r="C111" s="4"/>
      <c r="D111" s="4"/>
      <c r="E111" s="4"/>
      <c r="F111" s="5"/>
      <c r="G111" s="90"/>
      <c r="H111" s="90"/>
      <c r="I111" s="3">
        <f>G111+H111</f>
        <v>0</v>
      </c>
      <c r="J111" s="6"/>
      <c r="K111" s="8">
        <f>COUNTIFS(F:F,F111,I:I,"&gt;"&amp;I111)+1</f>
        <v>1</v>
      </c>
    </row>
    <row r="112" spans="1:19" ht="15" customHeight="1" x14ac:dyDescent="0.2">
      <c r="A112" s="62" t="str">
        <f>F112&amp;" "&amp;K112</f>
        <v xml:space="preserve"> 1</v>
      </c>
      <c r="C112" s="4"/>
      <c r="D112" s="4"/>
      <c r="E112" s="4"/>
      <c r="F112" s="5"/>
      <c r="G112" s="90"/>
      <c r="H112" s="90"/>
      <c r="I112" s="3">
        <f>G112+H112</f>
        <v>0</v>
      </c>
      <c r="J112" s="8"/>
      <c r="K112" s="8">
        <f>COUNTIFS(F:F,F112,I:I,"&gt;"&amp;I112)+1</f>
        <v>1</v>
      </c>
    </row>
    <row r="113" spans="1:11" ht="15" customHeight="1" x14ac:dyDescent="0.2">
      <c r="A113" s="62" t="str">
        <f>F113&amp;" "&amp;K113</f>
        <v xml:space="preserve"> 1</v>
      </c>
      <c r="C113" s="4"/>
      <c r="D113" s="4"/>
      <c r="E113" s="4"/>
      <c r="F113" s="5"/>
      <c r="G113" s="90"/>
      <c r="H113" s="90"/>
      <c r="I113" s="3">
        <f>G113+H113</f>
        <v>0</v>
      </c>
      <c r="J113" s="8"/>
      <c r="K113" s="8">
        <f>COUNTIFS(F:F,F113,I:I,"&gt;"&amp;I113)+1</f>
        <v>1</v>
      </c>
    </row>
    <row r="114" spans="1:11" ht="15" customHeight="1" x14ac:dyDescent="0.2">
      <c r="A114" s="62" t="str">
        <f>F114&amp;" "&amp;K114</f>
        <v xml:space="preserve"> 1</v>
      </c>
      <c r="C114" s="4"/>
      <c r="D114" s="4"/>
      <c r="E114" s="4"/>
      <c r="F114" s="5"/>
      <c r="G114" s="90"/>
      <c r="H114" s="90"/>
      <c r="I114" s="3">
        <f>G114+H114</f>
        <v>0</v>
      </c>
      <c r="J114" s="8"/>
      <c r="K114" s="8">
        <f>COUNTIFS(F:F,F114,I:I,"&gt;"&amp;I114)+1</f>
        <v>1</v>
      </c>
    </row>
    <row r="115" spans="1:11" ht="15" customHeight="1" x14ac:dyDescent="0.2">
      <c r="A115" s="62" t="str">
        <f>F115&amp;" "&amp;K115</f>
        <v xml:space="preserve"> 1</v>
      </c>
      <c r="C115" s="4"/>
      <c r="D115" s="4"/>
      <c r="E115" s="4"/>
      <c r="F115" s="5"/>
      <c r="G115" s="90"/>
      <c r="H115" s="90"/>
      <c r="I115" s="3">
        <f>G115+H115</f>
        <v>0</v>
      </c>
      <c r="J115" s="8"/>
      <c r="K115" s="8">
        <f>COUNTIFS(F:F,F115,I:I,"&gt;"&amp;I115)+1</f>
        <v>1</v>
      </c>
    </row>
    <row r="116" spans="1:11" ht="15" customHeight="1" x14ac:dyDescent="0.2">
      <c r="A116" s="62" t="str">
        <f>F116&amp;" "&amp;K116</f>
        <v xml:space="preserve"> 1</v>
      </c>
      <c r="B116" s="85"/>
      <c r="C116" s="4"/>
      <c r="D116" s="4"/>
      <c r="E116" s="4"/>
      <c r="F116" s="5"/>
      <c r="G116" s="90"/>
      <c r="H116" s="90"/>
      <c r="I116" s="3">
        <f>G116+H116</f>
        <v>0</v>
      </c>
      <c r="K116" s="8">
        <f>COUNTIFS(F:F,F116,I:I,"&gt;"&amp;I116)+1</f>
        <v>1</v>
      </c>
    </row>
    <row r="117" spans="1:11" ht="15" customHeight="1" x14ac:dyDescent="0.2">
      <c r="A117" s="62" t="str">
        <f>F117&amp;" "&amp;K117</f>
        <v xml:space="preserve"> 1</v>
      </c>
      <c r="C117" s="4"/>
      <c r="D117" s="4"/>
      <c r="E117" s="4"/>
      <c r="F117" s="5"/>
      <c r="G117" s="90"/>
      <c r="H117" s="90"/>
      <c r="I117" s="3">
        <f>G117+H117</f>
        <v>0</v>
      </c>
      <c r="J117" s="6"/>
      <c r="K117" s="8">
        <f>COUNTIFS(F:F,F117,I:I,"&gt;"&amp;I117)+1</f>
        <v>1</v>
      </c>
    </row>
    <row r="118" spans="1:11" ht="15" customHeight="1" x14ac:dyDescent="0.2">
      <c r="A118" s="62" t="str">
        <f>F118&amp;" "&amp;K118</f>
        <v xml:space="preserve"> 1</v>
      </c>
      <c r="C118" s="4"/>
      <c r="D118" s="4"/>
      <c r="E118" s="4"/>
      <c r="F118" s="5"/>
      <c r="G118" s="90"/>
      <c r="H118" s="90"/>
      <c r="I118" s="3">
        <f>G118+H118</f>
        <v>0</v>
      </c>
      <c r="J118" s="8"/>
      <c r="K118" s="8">
        <f>COUNTIFS(F:F,F118,I:I,"&gt;"&amp;I118)+1</f>
        <v>1</v>
      </c>
    </row>
    <row r="119" spans="1:11" ht="15" customHeight="1" x14ac:dyDescent="0.2">
      <c r="A119" s="62" t="str">
        <f>F119&amp;" "&amp;K119</f>
        <v xml:space="preserve"> 1</v>
      </c>
      <c r="C119" s="4"/>
      <c r="D119" s="4"/>
      <c r="E119" s="4"/>
      <c r="F119" s="5"/>
      <c r="G119" s="90"/>
      <c r="H119" s="90"/>
      <c r="I119" s="3">
        <f>G119+H119</f>
        <v>0</v>
      </c>
      <c r="J119" s="8"/>
      <c r="K119" s="8">
        <f>COUNTIFS(F:F,F119,I:I,"&gt;"&amp;I119)+1</f>
        <v>1</v>
      </c>
    </row>
    <row r="120" spans="1:11" ht="15" customHeight="1" x14ac:dyDescent="0.2">
      <c r="A120" s="62" t="str">
        <f>F120&amp;" "&amp;K120</f>
        <v xml:space="preserve"> 1</v>
      </c>
      <c r="C120" s="4"/>
      <c r="D120" s="4"/>
      <c r="E120" s="4"/>
      <c r="F120" s="5"/>
      <c r="G120" s="90"/>
      <c r="H120" s="90"/>
      <c r="I120" s="3">
        <f>G120+H120</f>
        <v>0</v>
      </c>
      <c r="J120" s="8"/>
      <c r="K120" s="8">
        <f>COUNTIFS(F:F,F120,I:I,"&gt;"&amp;I120)+1</f>
        <v>1</v>
      </c>
    </row>
    <row r="121" spans="1:11" ht="15" customHeight="1" x14ac:dyDescent="0.2">
      <c r="A121" s="62" t="str">
        <f>F121&amp;" "&amp;K121</f>
        <v xml:space="preserve"> 1</v>
      </c>
      <c r="C121" s="4"/>
      <c r="D121" s="4"/>
      <c r="E121" s="4"/>
      <c r="F121" s="5"/>
      <c r="G121" s="90"/>
      <c r="H121" s="90"/>
      <c r="I121" s="3">
        <f>G121+H121</f>
        <v>0</v>
      </c>
      <c r="J121" s="8"/>
      <c r="K121" s="8">
        <f>COUNTIFS(F:F,F121,I:I,"&gt;"&amp;I121)+1</f>
        <v>1</v>
      </c>
    </row>
    <row r="122" spans="1:11" ht="15" customHeight="1" x14ac:dyDescent="0.2">
      <c r="A122" s="62" t="str">
        <f>F122&amp;" "&amp;K122</f>
        <v xml:space="preserve"> 1</v>
      </c>
      <c r="B122" s="85"/>
      <c r="C122" s="4"/>
      <c r="D122" s="4"/>
      <c r="E122" s="4"/>
      <c r="F122" s="5"/>
      <c r="G122" s="90"/>
      <c r="H122" s="90"/>
      <c r="I122" s="3">
        <f>G122+H122</f>
        <v>0</v>
      </c>
      <c r="K122" s="8">
        <f>COUNTIFS(F:F,F122,I:I,"&gt;"&amp;I122)+1</f>
        <v>1</v>
      </c>
    </row>
    <row r="123" spans="1:11" ht="15" customHeight="1" x14ac:dyDescent="0.2">
      <c r="A123" s="62" t="str">
        <f>F123&amp;" "&amp;K123</f>
        <v xml:space="preserve"> 1</v>
      </c>
      <c r="C123" s="4"/>
      <c r="D123" s="4"/>
      <c r="E123" s="4"/>
      <c r="F123" s="5"/>
      <c r="G123" s="90"/>
      <c r="H123" s="90"/>
      <c r="I123" s="3">
        <f>G123+H123</f>
        <v>0</v>
      </c>
      <c r="J123" s="6"/>
      <c r="K123" s="8">
        <f>COUNTIFS(F:F,F123,I:I,"&gt;"&amp;I123)+1</f>
        <v>1</v>
      </c>
    </row>
    <row r="124" spans="1:11" ht="15" customHeight="1" x14ac:dyDescent="0.2">
      <c r="A124" s="62" t="str">
        <f>F124&amp;" "&amp;K124</f>
        <v xml:space="preserve"> 1</v>
      </c>
      <c r="C124" s="4"/>
      <c r="D124" s="4"/>
      <c r="E124" s="4"/>
      <c r="F124" s="5"/>
      <c r="G124" s="90"/>
      <c r="H124" s="90"/>
      <c r="I124" s="3">
        <f>G124+H124</f>
        <v>0</v>
      </c>
      <c r="J124" s="8"/>
      <c r="K124" s="8">
        <f>COUNTIFS(F:F,F124,I:I,"&gt;"&amp;I124)+1</f>
        <v>1</v>
      </c>
    </row>
    <row r="125" spans="1:11" ht="15" customHeight="1" x14ac:dyDescent="0.2">
      <c r="A125" s="62" t="str">
        <f>F125&amp;" "&amp;K125</f>
        <v xml:space="preserve"> 1</v>
      </c>
      <c r="C125" s="4"/>
      <c r="D125" s="4"/>
      <c r="E125" s="4"/>
      <c r="F125" s="5"/>
      <c r="G125" s="90"/>
      <c r="H125" s="90"/>
      <c r="I125" s="3">
        <f>G125+H125</f>
        <v>0</v>
      </c>
      <c r="J125" s="8"/>
      <c r="K125" s="8">
        <f>COUNTIFS(F:F,F125,I:I,"&gt;"&amp;I125)+1</f>
        <v>1</v>
      </c>
    </row>
    <row r="126" spans="1:11" ht="15" customHeight="1" x14ac:dyDescent="0.2">
      <c r="A126" s="62" t="str">
        <f>F126&amp;" "&amp;K126</f>
        <v xml:space="preserve"> 1</v>
      </c>
      <c r="C126" s="4"/>
      <c r="D126" s="4"/>
      <c r="E126" s="4"/>
      <c r="F126" s="5"/>
      <c r="G126" s="90"/>
      <c r="H126" s="90"/>
      <c r="I126" s="3">
        <f>G126+H126</f>
        <v>0</v>
      </c>
      <c r="J126" s="8"/>
      <c r="K126" s="8">
        <f>COUNTIFS(F:F,F126,I:I,"&gt;"&amp;I126)+1</f>
        <v>1</v>
      </c>
    </row>
    <row r="127" spans="1:11" ht="15" customHeight="1" x14ac:dyDescent="0.2">
      <c r="A127" s="62" t="str">
        <f>F127&amp;" "&amp;K127</f>
        <v xml:space="preserve"> 1</v>
      </c>
      <c r="C127" s="4"/>
      <c r="D127" s="4"/>
      <c r="E127" s="4"/>
      <c r="F127" s="5"/>
      <c r="G127" s="90"/>
      <c r="H127" s="90"/>
      <c r="I127" s="3">
        <f>G127+H127</f>
        <v>0</v>
      </c>
      <c r="J127" s="8"/>
      <c r="K127" s="8">
        <f>COUNTIFS(F:F,F127,I:I,"&gt;"&amp;I127)+1</f>
        <v>1</v>
      </c>
    </row>
    <row r="128" spans="1:11" ht="15" customHeight="1" x14ac:dyDescent="0.2">
      <c r="A128" s="62" t="str">
        <f>F128&amp;" "&amp;K128</f>
        <v xml:space="preserve"> 1</v>
      </c>
      <c r="B128" s="85"/>
      <c r="C128" s="4"/>
      <c r="D128" s="4"/>
      <c r="E128" s="4"/>
      <c r="F128" s="5"/>
      <c r="G128" s="90"/>
      <c r="H128" s="90"/>
      <c r="I128" s="3">
        <f>G128+H128</f>
        <v>0</v>
      </c>
      <c r="K128" s="8">
        <f>COUNTIFS(F:F,F128,I:I,"&gt;"&amp;I128)+1</f>
        <v>1</v>
      </c>
    </row>
    <row r="129" spans="1:11" ht="15" customHeight="1" x14ac:dyDescent="0.2">
      <c r="A129" s="62" t="str">
        <f>F129&amp;" "&amp;K129</f>
        <v xml:space="preserve"> 1</v>
      </c>
      <c r="C129" s="4"/>
      <c r="D129" s="4"/>
      <c r="E129" s="4"/>
      <c r="F129" s="5"/>
      <c r="G129" s="90"/>
      <c r="H129" s="90"/>
      <c r="I129" s="3">
        <f>G129+H129</f>
        <v>0</v>
      </c>
      <c r="J129" s="6"/>
      <c r="K129" s="8">
        <f>COUNTIFS(F:F,F129,I:I,"&gt;"&amp;I129)+1</f>
        <v>1</v>
      </c>
    </row>
    <row r="130" spans="1:11" ht="15" customHeight="1" x14ac:dyDescent="0.2">
      <c r="A130" s="62" t="str">
        <f>F130&amp;" "&amp;K130</f>
        <v xml:space="preserve"> 1</v>
      </c>
      <c r="C130" s="4"/>
      <c r="D130" s="4"/>
      <c r="E130" s="4"/>
      <c r="F130" s="5"/>
      <c r="G130" s="90"/>
      <c r="H130" s="90"/>
      <c r="I130" s="3">
        <f>G130+H130</f>
        <v>0</v>
      </c>
      <c r="J130" s="8"/>
      <c r="K130" s="8">
        <f>COUNTIFS(F:F,F130,I:I,"&gt;"&amp;I130)+1</f>
        <v>1</v>
      </c>
    </row>
    <row r="131" spans="1:11" ht="15" customHeight="1" x14ac:dyDescent="0.2">
      <c r="A131" s="62" t="str">
        <f>F131&amp;" "&amp;K131</f>
        <v xml:space="preserve"> 1</v>
      </c>
      <c r="C131" s="4"/>
      <c r="D131" s="4"/>
      <c r="E131" s="4"/>
      <c r="F131" s="5"/>
      <c r="G131" s="90"/>
      <c r="H131" s="90"/>
      <c r="I131" s="3">
        <f>G131+H131</f>
        <v>0</v>
      </c>
      <c r="J131" s="8"/>
      <c r="K131" s="8">
        <f>COUNTIFS(F:F,F131,I:I,"&gt;"&amp;I131)+1</f>
        <v>1</v>
      </c>
    </row>
    <row r="132" spans="1:11" ht="15" customHeight="1" x14ac:dyDescent="0.2">
      <c r="A132" s="62" t="str">
        <f>F132&amp;" "&amp;K132</f>
        <v xml:space="preserve"> 1</v>
      </c>
      <c r="C132" s="4"/>
      <c r="D132" s="4"/>
      <c r="E132" s="4"/>
      <c r="F132" s="5"/>
      <c r="G132" s="90"/>
      <c r="H132" s="90"/>
      <c r="I132" s="3">
        <f>G132+H132</f>
        <v>0</v>
      </c>
      <c r="J132" s="8"/>
      <c r="K132" s="8">
        <f>COUNTIFS(F:F,F132,I:I,"&gt;"&amp;I132)+1</f>
        <v>1</v>
      </c>
    </row>
    <row r="133" spans="1:11" ht="15" customHeight="1" x14ac:dyDescent="0.2">
      <c r="A133" s="62" t="str">
        <f>F133&amp;" "&amp;K133</f>
        <v xml:space="preserve"> 1</v>
      </c>
      <c r="C133" s="4"/>
      <c r="D133" s="4"/>
      <c r="E133" s="4"/>
      <c r="F133" s="5"/>
      <c r="G133" s="90"/>
      <c r="H133" s="90"/>
      <c r="I133" s="3">
        <f>G133+H133</f>
        <v>0</v>
      </c>
      <c r="J133" s="8"/>
      <c r="K133" s="8">
        <f>COUNTIFS(F:F,F133,I:I,"&gt;"&amp;I133)+1</f>
        <v>1</v>
      </c>
    </row>
    <row r="134" spans="1:11" ht="15" customHeight="1" x14ac:dyDescent="0.2">
      <c r="A134" s="62" t="str">
        <f>F134&amp;" "&amp;K134</f>
        <v xml:space="preserve"> 1</v>
      </c>
      <c r="B134" s="85"/>
      <c r="C134" s="4"/>
      <c r="D134" s="4"/>
      <c r="E134" s="4"/>
      <c r="F134" s="5"/>
      <c r="G134" s="90"/>
      <c r="H134" s="90"/>
      <c r="I134" s="3">
        <f>G134+H134</f>
        <v>0</v>
      </c>
      <c r="K134" s="8">
        <f>COUNTIFS(F:F,F134,I:I,"&gt;"&amp;I134)+1</f>
        <v>1</v>
      </c>
    </row>
    <row r="135" spans="1:11" ht="15" customHeight="1" x14ac:dyDescent="0.2">
      <c r="A135" s="62" t="str">
        <f>F135&amp;" "&amp;K135</f>
        <v xml:space="preserve"> 1</v>
      </c>
      <c r="C135" s="4"/>
      <c r="D135" s="4"/>
      <c r="E135" s="4"/>
      <c r="F135" s="5"/>
      <c r="G135" s="90"/>
      <c r="H135" s="90"/>
      <c r="I135" s="3">
        <f>G135+H135</f>
        <v>0</v>
      </c>
      <c r="J135" s="6"/>
      <c r="K135" s="8">
        <f>COUNTIFS(F:F,F135,I:I,"&gt;"&amp;I135)+1</f>
        <v>1</v>
      </c>
    </row>
    <row r="136" spans="1:11" ht="15" customHeight="1" x14ac:dyDescent="0.2">
      <c r="A136" s="62" t="str">
        <f>F136&amp;" "&amp;K136</f>
        <v xml:space="preserve"> 1</v>
      </c>
      <c r="C136" s="4"/>
      <c r="D136" s="4"/>
      <c r="E136" s="4"/>
      <c r="F136" s="5"/>
      <c r="G136" s="90"/>
      <c r="H136" s="90"/>
      <c r="I136" s="3">
        <f>G136+H136</f>
        <v>0</v>
      </c>
      <c r="J136" s="8"/>
      <c r="K136" s="8">
        <f>COUNTIFS(F:F,F136,I:I,"&gt;"&amp;I136)+1</f>
        <v>1</v>
      </c>
    </row>
    <row r="137" spans="1:11" ht="15" customHeight="1" x14ac:dyDescent="0.2">
      <c r="A137" s="62" t="str">
        <f>F137&amp;" "&amp;K137</f>
        <v xml:space="preserve"> 1</v>
      </c>
      <c r="C137" s="4"/>
      <c r="D137" s="4"/>
      <c r="E137" s="4"/>
      <c r="F137" s="5"/>
      <c r="G137" s="90"/>
      <c r="H137" s="90"/>
      <c r="I137" s="3">
        <f>G137+H137</f>
        <v>0</v>
      </c>
      <c r="J137" s="8"/>
      <c r="K137" s="8">
        <f>COUNTIFS(F:F,F137,I:I,"&gt;"&amp;I137)+1</f>
        <v>1</v>
      </c>
    </row>
    <row r="138" spans="1:11" ht="15" customHeight="1" x14ac:dyDescent="0.2">
      <c r="A138" s="62" t="str">
        <f>F138&amp;" "&amp;K138</f>
        <v xml:space="preserve"> 1</v>
      </c>
      <c r="C138" s="4"/>
      <c r="D138" s="4"/>
      <c r="E138" s="4"/>
      <c r="F138" s="5"/>
      <c r="G138" s="90"/>
      <c r="H138" s="90"/>
      <c r="I138" s="3">
        <f>G138+H138</f>
        <v>0</v>
      </c>
      <c r="J138" s="8"/>
      <c r="K138" s="8">
        <f>COUNTIFS(F:F,F138,I:I,"&gt;"&amp;I138)+1</f>
        <v>1</v>
      </c>
    </row>
    <row r="139" spans="1:11" ht="15" customHeight="1" x14ac:dyDescent="0.2">
      <c r="A139" s="62" t="str">
        <f>F139&amp;" "&amp;K139</f>
        <v xml:space="preserve"> 1</v>
      </c>
      <c r="C139" s="4"/>
      <c r="D139" s="4"/>
      <c r="E139" s="4"/>
      <c r="F139" s="5"/>
      <c r="G139" s="90"/>
      <c r="H139" s="90"/>
      <c r="I139" s="3">
        <f>G139+H139</f>
        <v>0</v>
      </c>
      <c r="J139" s="8"/>
      <c r="K139" s="8">
        <f>COUNTIFS(F:F,F139,I:I,"&gt;"&amp;I139)+1</f>
        <v>1</v>
      </c>
    </row>
    <row r="140" spans="1:11" ht="15" customHeight="1" x14ac:dyDescent="0.2">
      <c r="A140" s="62" t="str">
        <f>F140&amp;" "&amp;K140</f>
        <v xml:space="preserve"> 1</v>
      </c>
      <c r="B140" s="85"/>
      <c r="C140" s="4"/>
      <c r="D140" s="4"/>
      <c r="E140" s="4"/>
      <c r="F140" s="5"/>
      <c r="G140" s="90"/>
      <c r="H140" s="90"/>
      <c r="I140" s="3">
        <f>G140+H140</f>
        <v>0</v>
      </c>
      <c r="K140" s="8">
        <f>COUNTIFS(F:F,F140,I:I,"&gt;"&amp;I140)+1</f>
        <v>1</v>
      </c>
    </row>
    <row r="141" spans="1:11" ht="15" customHeight="1" x14ac:dyDescent="0.2">
      <c r="A141" s="62" t="str">
        <f>F141&amp;" "&amp;K141</f>
        <v xml:space="preserve"> 1</v>
      </c>
      <c r="C141" s="4"/>
      <c r="D141" s="4"/>
      <c r="E141" s="4"/>
      <c r="F141" s="5"/>
      <c r="G141" s="90"/>
      <c r="H141" s="90"/>
      <c r="I141" s="3">
        <f>G141+H141</f>
        <v>0</v>
      </c>
      <c r="J141" s="6"/>
      <c r="K141" s="8">
        <f>COUNTIFS(F:F,F141,I:I,"&gt;"&amp;I141)+1</f>
        <v>1</v>
      </c>
    </row>
    <row r="142" spans="1:11" ht="15" customHeight="1" x14ac:dyDescent="0.2">
      <c r="A142" s="62" t="str">
        <f>F142&amp;" "&amp;K142</f>
        <v xml:space="preserve"> 1</v>
      </c>
      <c r="C142" s="4"/>
      <c r="D142" s="4"/>
      <c r="E142" s="4"/>
      <c r="F142" s="5"/>
      <c r="G142" s="90"/>
      <c r="H142" s="90"/>
      <c r="I142" s="3">
        <f>G142+H142</f>
        <v>0</v>
      </c>
      <c r="J142" s="8"/>
      <c r="K142" s="8">
        <f>COUNTIFS(F:F,F142,I:I,"&gt;"&amp;I142)+1</f>
        <v>1</v>
      </c>
    </row>
    <row r="143" spans="1:11" ht="15" customHeight="1" x14ac:dyDescent="0.2">
      <c r="A143" s="62" t="str">
        <f>F143&amp;" "&amp;K143</f>
        <v xml:space="preserve"> 1</v>
      </c>
      <c r="C143" s="4"/>
      <c r="D143" s="4"/>
      <c r="E143" s="4"/>
      <c r="F143" s="5"/>
      <c r="G143" s="90"/>
      <c r="H143" s="90"/>
      <c r="I143" s="3">
        <f>G143+H143</f>
        <v>0</v>
      </c>
      <c r="J143" s="8"/>
      <c r="K143" s="8">
        <f>COUNTIFS(F:F,F143,I:I,"&gt;"&amp;I143)+1</f>
        <v>1</v>
      </c>
    </row>
    <row r="144" spans="1:11" ht="15" customHeight="1" x14ac:dyDescent="0.2">
      <c r="A144" s="62" t="str">
        <f>F144&amp;" "&amp;K144</f>
        <v xml:space="preserve"> 1</v>
      </c>
      <c r="C144" s="4"/>
      <c r="D144" s="4"/>
      <c r="E144" s="4"/>
      <c r="F144" s="5"/>
      <c r="G144" s="90"/>
      <c r="H144" s="90"/>
      <c r="I144" s="3">
        <f>G144+H144</f>
        <v>0</v>
      </c>
      <c r="J144" s="8"/>
      <c r="K144" s="8">
        <f>COUNTIFS(F:F,F144,I:I,"&gt;"&amp;I144)+1</f>
        <v>1</v>
      </c>
    </row>
    <row r="145" spans="1:11" ht="15" customHeight="1" x14ac:dyDescent="0.2">
      <c r="A145" s="62" t="str">
        <f>F145&amp;" "&amp;K145</f>
        <v xml:space="preserve"> 1</v>
      </c>
      <c r="C145" s="4"/>
      <c r="D145" s="4"/>
      <c r="E145" s="4"/>
      <c r="F145" s="5"/>
      <c r="G145" s="90"/>
      <c r="H145" s="90"/>
      <c r="I145" s="3">
        <f>G145+H145</f>
        <v>0</v>
      </c>
      <c r="J145" s="8"/>
      <c r="K145" s="8">
        <f>COUNTIFS(F:F,F145,I:I,"&gt;"&amp;I145)+1</f>
        <v>1</v>
      </c>
    </row>
    <row r="146" spans="1:11" ht="15" customHeight="1" x14ac:dyDescent="0.2">
      <c r="A146" s="62" t="str">
        <f>F146&amp;" "&amp;K146</f>
        <v xml:space="preserve"> 1</v>
      </c>
      <c r="B146" s="85"/>
      <c r="C146" s="4"/>
      <c r="D146" s="4"/>
      <c r="E146" s="4"/>
      <c r="F146" s="5"/>
      <c r="G146" s="90"/>
      <c r="H146" s="90"/>
      <c r="I146" s="3">
        <f>G146+H146</f>
        <v>0</v>
      </c>
      <c r="K146" s="8">
        <f>COUNTIFS(F:F,F146,I:I,"&gt;"&amp;I146)+1</f>
        <v>1</v>
      </c>
    </row>
    <row r="147" spans="1:11" ht="15" customHeight="1" x14ac:dyDescent="0.2">
      <c r="A147" s="62" t="str">
        <f>F147&amp;" "&amp;K147</f>
        <v xml:space="preserve"> 1</v>
      </c>
      <c r="C147" s="4"/>
      <c r="D147" s="4"/>
      <c r="E147" s="4"/>
      <c r="F147" s="5"/>
      <c r="G147" s="90"/>
      <c r="H147" s="90"/>
      <c r="I147" s="3">
        <f>G147+H147</f>
        <v>0</v>
      </c>
      <c r="J147" s="6"/>
      <c r="K147" s="8">
        <f>COUNTIFS(F:F,F147,I:I,"&gt;"&amp;I147)+1</f>
        <v>1</v>
      </c>
    </row>
    <row r="148" spans="1:11" ht="15" customHeight="1" x14ac:dyDescent="0.2">
      <c r="A148" s="62" t="str">
        <f>F148&amp;" "&amp;K148</f>
        <v xml:space="preserve"> 1</v>
      </c>
      <c r="C148" s="4"/>
      <c r="D148" s="4"/>
      <c r="E148" s="4"/>
      <c r="F148" s="5"/>
      <c r="G148" s="90"/>
      <c r="H148" s="90"/>
      <c r="I148" s="3">
        <f>G148+H148</f>
        <v>0</v>
      </c>
      <c r="J148" s="8"/>
      <c r="K148" s="8">
        <f>COUNTIFS(F:F,F148,I:I,"&gt;"&amp;I148)+1</f>
        <v>1</v>
      </c>
    </row>
    <row r="149" spans="1:11" ht="15" customHeight="1" x14ac:dyDescent="0.2">
      <c r="A149" s="62" t="str">
        <f>F149&amp;" "&amp;K149</f>
        <v xml:space="preserve"> 1</v>
      </c>
      <c r="C149" s="4"/>
      <c r="D149" s="4"/>
      <c r="E149" s="4"/>
      <c r="F149" s="5"/>
      <c r="G149" s="90"/>
      <c r="H149" s="90"/>
      <c r="I149" s="3">
        <f>G149+H149</f>
        <v>0</v>
      </c>
      <c r="J149" s="8"/>
      <c r="K149" s="8">
        <f>COUNTIFS(F:F,F149,I:I,"&gt;"&amp;I149)+1</f>
        <v>1</v>
      </c>
    </row>
    <row r="150" spans="1:11" ht="15" customHeight="1" x14ac:dyDescent="0.2">
      <c r="A150" s="62" t="str">
        <f>F150&amp;" "&amp;K150</f>
        <v xml:space="preserve"> 1</v>
      </c>
      <c r="C150" s="4"/>
      <c r="D150" s="4"/>
      <c r="E150" s="4"/>
      <c r="F150" s="5"/>
      <c r="G150" s="90"/>
      <c r="H150" s="90"/>
      <c r="I150" s="3">
        <f>G150+H150</f>
        <v>0</v>
      </c>
      <c r="J150" s="8"/>
      <c r="K150" s="8">
        <f>COUNTIFS(F:F,F150,I:I,"&gt;"&amp;I150)+1</f>
        <v>1</v>
      </c>
    </row>
    <row r="151" spans="1:11" ht="15" customHeight="1" x14ac:dyDescent="0.2">
      <c r="A151" s="62" t="str">
        <f>F151&amp;" "&amp;K151</f>
        <v xml:space="preserve"> </v>
      </c>
    </row>
    <row r="152" spans="1:11" ht="15" customHeight="1" x14ac:dyDescent="0.2">
      <c r="A152" s="62" t="str">
        <f>F152&amp;" "&amp;K152</f>
        <v xml:space="preserve"> </v>
      </c>
    </row>
    <row r="153" spans="1:11" ht="15" customHeight="1" x14ac:dyDescent="0.2">
      <c r="A153" s="62" t="str">
        <f>F153&amp;" "&amp;K153</f>
        <v xml:space="preserve"> </v>
      </c>
    </row>
    <row r="154" spans="1:11" ht="15" customHeight="1" x14ac:dyDescent="0.2">
      <c r="A154" s="62" t="str">
        <f>F154&amp;" "&amp;K154</f>
        <v xml:space="preserve"> </v>
      </c>
    </row>
    <row r="155" spans="1:11" ht="15" customHeight="1" x14ac:dyDescent="0.2">
      <c r="A155" s="62" t="str">
        <f>F155&amp;" "&amp;K155</f>
        <v xml:space="preserve"> </v>
      </c>
    </row>
    <row r="156" spans="1:11" ht="15" customHeight="1" x14ac:dyDescent="0.2">
      <c r="A156" s="62" t="str">
        <f>F156&amp;" "&amp;K156</f>
        <v xml:space="preserve"> </v>
      </c>
    </row>
    <row r="157" spans="1:11" ht="15" customHeight="1" x14ac:dyDescent="0.2">
      <c r="A157" s="62" t="str">
        <f>F157&amp;" "&amp;K157</f>
        <v xml:space="preserve"> </v>
      </c>
    </row>
    <row r="158" spans="1:11" ht="15" customHeight="1" x14ac:dyDescent="0.2">
      <c r="A158" s="62" t="str">
        <f>F158&amp;" "&amp;K158</f>
        <v xml:space="preserve"> </v>
      </c>
    </row>
    <row r="159" spans="1:11" ht="15" customHeight="1" x14ac:dyDescent="0.2">
      <c r="A159" s="62" t="str">
        <f>F159&amp;" "&amp;K159</f>
        <v xml:space="preserve"> </v>
      </c>
    </row>
    <row r="160" spans="1:11" ht="15" customHeight="1" x14ac:dyDescent="0.2">
      <c r="A160" s="62" t="str">
        <f>F160&amp;" "&amp;K160</f>
        <v xml:space="preserve"> </v>
      </c>
    </row>
    <row r="161" spans="1:1" ht="15" customHeight="1" x14ac:dyDescent="0.2">
      <c r="A161" s="62" t="str">
        <f>F161&amp;" "&amp;K161</f>
        <v xml:space="preserve"> </v>
      </c>
    </row>
    <row r="162" spans="1:1" ht="15" customHeight="1" x14ac:dyDescent="0.2">
      <c r="A162" s="62" t="str">
        <f>F162&amp;" "&amp;K162</f>
        <v xml:space="preserve"> </v>
      </c>
    </row>
    <row r="163" spans="1:1" ht="15" customHeight="1" x14ac:dyDescent="0.2">
      <c r="A163" s="62" t="str">
        <f>F163&amp;" "&amp;K163</f>
        <v xml:space="preserve"> </v>
      </c>
    </row>
    <row r="164" spans="1:1" ht="15" customHeight="1" x14ac:dyDescent="0.2">
      <c r="A164" s="62" t="str">
        <f>F164&amp;" "&amp;K164</f>
        <v xml:space="preserve"> </v>
      </c>
    </row>
    <row r="165" spans="1:1" ht="15" customHeight="1" x14ac:dyDescent="0.2">
      <c r="A165" s="62" t="str">
        <f>F165&amp;" "&amp;K165</f>
        <v xml:space="preserve"> </v>
      </c>
    </row>
    <row r="166" spans="1:1" ht="15" customHeight="1" x14ac:dyDescent="0.2">
      <c r="A166" s="62" t="str">
        <f>F166&amp;" "&amp;K166</f>
        <v xml:space="preserve"> </v>
      </c>
    </row>
    <row r="167" spans="1:1" ht="15" customHeight="1" x14ac:dyDescent="0.2">
      <c r="A167" s="62" t="str">
        <f>F167&amp;" "&amp;K167</f>
        <v xml:space="preserve"> </v>
      </c>
    </row>
    <row r="168" spans="1:1" ht="15" customHeight="1" x14ac:dyDescent="0.2">
      <c r="A168" s="62" t="str">
        <f>F168&amp;" "&amp;K168</f>
        <v xml:space="preserve"> </v>
      </c>
    </row>
    <row r="169" spans="1:1" ht="15" customHeight="1" x14ac:dyDescent="0.2">
      <c r="A169" s="62" t="str">
        <f>F169&amp;" "&amp;K169</f>
        <v xml:space="preserve"> </v>
      </c>
    </row>
    <row r="170" spans="1:1" ht="15" customHeight="1" x14ac:dyDescent="0.2">
      <c r="A170" s="62" t="str">
        <f>F170&amp;" "&amp;K170</f>
        <v xml:space="preserve"> </v>
      </c>
    </row>
    <row r="171" spans="1:1" ht="15" customHeight="1" x14ac:dyDescent="0.2">
      <c r="A171" s="62" t="str">
        <f>F171&amp;" "&amp;K171</f>
        <v xml:space="preserve"> </v>
      </c>
    </row>
    <row r="172" spans="1:1" ht="15" customHeight="1" x14ac:dyDescent="0.2">
      <c r="A172" s="62" t="str">
        <f>F172&amp;" "&amp;K172</f>
        <v xml:space="preserve"> </v>
      </c>
    </row>
    <row r="173" spans="1:1" ht="15" customHeight="1" x14ac:dyDescent="0.2">
      <c r="A173" s="62" t="str">
        <f>F173&amp;" "&amp;K173</f>
        <v xml:space="preserve"> </v>
      </c>
    </row>
    <row r="174" spans="1:1" ht="15" customHeight="1" x14ac:dyDescent="0.2">
      <c r="A174" s="62" t="str">
        <f>F174&amp;" "&amp;K174</f>
        <v xml:space="preserve"> </v>
      </c>
    </row>
    <row r="175" spans="1:1" ht="15" customHeight="1" x14ac:dyDescent="0.2">
      <c r="A175" s="62" t="str">
        <f>F175&amp;" "&amp;K175</f>
        <v xml:space="preserve"> </v>
      </c>
    </row>
    <row r="176" spans="1:1" ht="15" customHeight="1" x14ac:dyDescent="0.2">
      <c r="A176" s="62" t="str">
        <f>F176&amp;" "&amp;K176</f>
        <v xml:space="preserve"> </v>
      </c>
    </row>
    <row r="177" spans="1:1" ht="15" customHeight="1" x14ac:dyDescent="0.2">
      <c r="A177" s="62" t="str">
        <f>F177&amp;" "&amp;K177</f>
        <v xml:space="preserve"> </v>
      </c>
    </row>
    <row r="178" spans="1:1" ht="15" customHeight="1" x14ac:dyDescent="0.2">
      <c r="A178" s="62" t="str">
        <f>F178&amp;" "&amp;K178</f>
        <v xml:space="preserve"> </v>
      </c>
    </row>
    <row r="179" spans="1:1" ht="15" customHeight="1" x14ac:dyDescent="0.2">
      <c r="A179" s="62" t="str">
        <f>F179&amp;" "&amp;K179</f>
        <v xml:space="preserve"> </v>
      </c>
    </row>
    <row r="180" spans="1:1" ht="15" customHeight="1" x14ac:dyDescent="0.2">
      <c r="A180" s="62" t="str">
        <f>F180&amp;" "&amp;K180</f>
        <v xml:space="preserve"> </v>
      </c>
    </row>
    <row r="181" spans="1:1" ht="15" customHeight="1" x14ac:dyDescent="0.2">
      <c r="A181" s="62" t="str">
        <f>F181&amp;" "&amp;K181</f>
        <v xml:space="preserve"> </v>
      </c>
    </row>
    <row r="182" spans="1:1" ht="15" customHeight="1" x14ac:dyDescent="0.2">
      <c r="A182" s="62" t="str">
        <f>F182&amp;" "&amp;K182</f>
        <v xml:space="preserve"> </v>
      </c>
    </row>
    <row r="183" spans="1:1" ht="15" customHeight="1" x14ac:dyDescent="0.2">
      <c r="A183" s="62" t="str">
        <f>F183&amp;" "&amp;K183</f>
        <v xml:space="preserve"> </v>
      </c>
    </row>
    <row r="184" spans="1:1" ht="15" customHeight="1" x14ac:dyDescent="0.2">
      <c r="A184" s="62" t="str">
        <f>F184&amp;" "&amp;K184</f>
        <v xml:space="preserve"> </v>
      </c>
    </row>
    <row r="185" spans="1:1" ht="15" customHeight="1" x14ac:dyDescent="0.2">
      <c r="A185" s="62" t="str">
        <f>F185&amp;" "&amp;K185</f>
        <v xml:space="preserve"> </v>
      </c>
    </row>
    <row r="186" spans="1:1" ht="15" customHeight="1" x14ac:dyDescent="0.2">
      <c r="A186" s="62" t="str">
        <f>F186&amp;" "&amp;K186</f>
        <v xml:space="preserve"> </v>
      </c>
    </row>
    <row r="187" spans="1:1" ht="15" customHeight="1" x14ac:dyDescent="0.2">
      <c r="A187" s="62" t="str">
        <f>F187&amp;" "&amp;K187</f>
        <v xml:space="preserve"> </v>
      </c>
    </row>
    <row r="188" spans="1:1" ht="15" customHeight="1" x14ac:dyDescent="0.2">
      <c r="A188" s="62" t="str">
        <f>F188&amp;" "&amp;K188</f>
        <v xml:space="preserve"> </v>
      </c>
    </row>
    <row r="189" spans="1:1" ht="15" customHeight="1" x14ac:dyDescent="0.2">
      <c r="A189" s="62" t="str">
        <f>F189&amp;" "&amp;K189</f>
        <v xml:space="preserve"> </v>
      </c>
    </row>
    <row r="190" spans="1:1" ht="15" customHeight="1" x14ac:dyDescent="0.2">
      <c r="A190" s="62" t="str">
        <f>F190&amp;" "&amp;K190</f>
        <v xml:space="preserve"> </v>
      </c>
    </row>
    <row r="191" spans="1:1" ht="15" customHeight="1" x14ac:dyDescent="0.2">
      <c r="A191" s="62" t="str">
        <f>F191&amp;" "&amp;K191</f>
        <v xml:space="preserve"> </v>
      </c>
    </row>
    <row r="192" spans="1:1" ht="15" customHeight="1" x14ac:dyDescent="0.2">
      <c r="A192" s="62" t="str">
        <f>F192&amp;" "&amp;K192</f>
        <v xml:space="preserve"> </v>
      </c>
    </row>
    <row r="193" spans="1:1" ht="15" customHeight="1" x14ac:dyDescent="0.2">
      <c r="A193" s="62" t="str">
        <f>F193&amp;" "&amp;K193</f>
        <v xml:space="preserve"> </v>
      </c>
    </row>
    <row r="194" spans="1:1" ht="15" customHeight="1" x14ac:dyDescent="0.2">
      <c r="A194" s="62" t="str">
        <f>F194&amp;" "&amp;K194</f>
        <v xml:space="preserve"> </v>
      </c>
    </row>
    <row r="195" spans="1:1" ht="15" customHeight="1" x14ac:dyDescent="0.2">
      <c r="A195" s="62" t="str">
        <f>F195&amp;" "&amp;K195</f>
        <v xml:space="preserve"> </v>
      </c>
    </row>
    <row r="196" spans="1:1" ht="15" customHeight="1" x14ac:dyDescent="0.2">
      <c r="A196" s="62" t="str">
        <f>F196&amp;" "&amp;K196</f>
        <v xml:space="preserve"> </v>
      </c>
    </row>
    <row r="197" spans="1:1" ht="15" customHeight="1" x14ac:dyDescent="0.2">
      <c r="A197" s="62" t="str">
        <f>F197&amp;" "&amp;K197</f>
        <v xml:space="preserve"> </v>
      </c>
    </row>
    <row r="198" spans="1:1" ht="15" customHeight="1" x14ac:dyDescent="0.2">
      <c r="A198" s="62" t="str">
        <f>F198&amp;" "&amp;K198</f>
        <v xml:space="preserve"> </v>
      </c>
    </row>
    <row r="199" spans="1:1" ht="15" customHeight="1" x14ac:dyDescent="0.2">
      <c r="A199" s="62" t="str">
        <f>F199&amp;" "&amp;K199</f>
        <v xml:space="preserve"> </v>
      </c>
    </row>
    <row r="200" spans="1:1" ht="15" customHeight="1" x14ac:dyDescent="0.2">
      <c r="A200" s="62" t="str">
        <f>F200&amp;" "&amp;K200</f>
        <v xml:space="preserve"> </v>
      </c>
    </row>
    <row r="201" spans="1:1" ht="15" customHeight="1" x14ac:dyDescent="0.2">
      <c r="A201" s="62" t="str">
        <f>F201&amp;" "&amp;K201</f>
        <v xml:space="preserve"> </v>
      </c>
    </row>
    <row r="202" spans="1:1" ht="15" customHeight="1" x14ac:dyDescent="0.2">
      <c r="A202" s="62" t="str">
        <f>F202&amp;" "&amp;K202</f>
        <v xml:space="preserve"> </v>
      </c>
    </row>
    <row r="203" spans="1:1" ht="15" customHeight="1" x14ac:dyDescent="0.2">
      <c r="A203" s="62" t="str">
        <f>F203&amp;" "&amp;K203</f>
        <v xml:space="preserve"> </v>
      </c>
    </row>
    <row r="204" spans="1:1" ht="15" customHeight="1" x14ac:dyDescent="0.2">
      <c r="A204" s="62" t="str">
        <f>F204&amp;" "&amp;K204</f>
        <v xml:space="preserve"> </v>
      </c>
    </row>
    <row r="205" spans="1:1" ht="15" customHeight="1" x14ac:dyDescent="0.2">
      <c r="A205" s="62" t="str">
        <f>F205&amp;" "&amp;K205</f>
        <v xml:space="preserve"> </v>
      </c>
    </row>
    <row r="206" spans="1:1" ht="15" customHeight="1" x14ac:dyDescent="0.2">
      <c r="A206" s="62" t="str">
        <f>F206&amp;" "&amp;K206</f>
        <v xml:space="preserve"> </v>
      </c>
    </row>
    <row r="207" spans="1:1" ht="15" customHeight="1" x14ac:dyDescent="0.2">
      <c r="A207" s="62" t="str">
        <f>F207&amp;" "&amp;K207</f>
        <v xml:space="preserve"> </v>
      </c>
    </row>
    <row r="208" spans="1:1" ht="15" customHeight="1" x14ac:dyDescent="0.2">
      <c r="A208" s="62" t="str">
        <f>F208&amp;" "&amp;K208</f>
        <v xml:space="preserve"> </v>
      </c>
    </row>
    <row r="209" spans="1:1" ht="15" customHeight="1" x14ac:dyDescent="0.2">
      <c r="A209" s="62" t="str">
        <f>F209&amp;" "&amp;K209</f>
        <v xml:space="preserve"> </v>
      </c>
    </row>
    <row r="210" spans="1:1" ht="15" customHeight="1" x14ac:dyDescent="0.2">
      <c r="A210" s="62" t="str">
        <f>F210&amp;" "&amp;K210</f>
        <v xml:space="preserve"> </v>
      </c>
    </row>
    <row r="211" spans="1:1" ht="15" customHeight="1" x14ac:dyDescent="0.2">
      <c r="A211" s="62" t="str">
        <f>F211&amp;" "&amp;K211</f>
        <v xml:space="preserve"> </v>
      </c>
    </row>
    <row r="212" spans="1:1" ht="15" customHeight="1" x14ac:dyDescent="0.2">
      <c r="A212" s="62" t="str">
        <f>F212&amp;" "&amp;K212</f>
        <v xml:space="preserve"> </v>
      </c>
    </row>
    <row r="213" spans="1:1" ht="15" customHeight="1" x14ac:dyDescent="0.2">
      <c r="A213" s="62" t="str">
        <f>F213&amp;" "&amp;K213</f>
        <v xml:space="preserve"> </v>
      </c>
    </row>
    <row r="214" spans="1:1" ht="15" customHeight="1" x14ac:dyDescent="0.2">
      <c r="A214" s="62" t="str">
        <f>F214&amp;" "&amp;K214</f>
        <v xml:space="preserve"> </v>
      </c>
    </row>
    <row r="215" spans="1:1" ht="15" customHeight="1" x14ac:dyDescent="0.2">
      <c r="A215" s="62" t="str">
        <f>F215&amp;" "&amp;K215</f>
        <v xml:space="preserve"> </v>
      </c>
    </row>
    <row r="216" spans="1:1" ht="15" customHeight="1" x14ac:dyDescent="0.2">
      <c r="A216" s="62" t="str">
        <f>F216&amp;" "&amp;K216</f>
        <v xml:space="preserve"> </v>
      </c>
    </row>
    <row r="217" spans="1:1" ht="15" customHeight="1" x14ac:dyDescent="0.2">
      <c r="A217" s="62" t="str">
        <f>F217&amp;" "&amp;K217</f>
        <v xml:space="preserve"> </v>
      </c>
    </row>
    <row r="218" spans="1:1" ht="15" customHeight="1" x14ac:dyDescent="0.2">
      <c r="A218" s="62" t="str">
        <f>F218&amp;" "&amp;K218</f>
        <v xml:space="preserve"> </v>
      </c>
    </row>
    <row r="219" spans="1:1" ht="15" customHeight="1" x14ac:dyDescent="0.2">
      <c r="A219" s="62" t="str">
        <f>F219&amp;" "&amp;K219</f>
        <v xml:space="preserve"> </v>
      </c>
    </row>
    <row r="220" spans="1:1" ht="15" customHeight="1" x14ac:dyDescent="0.2">
      <c r="A220" s="62" t="str">
        <f>F220&amp;" "&amp;K220</f>
        <v xml:space="preserve"> </v>
      </c>
    </row>
    <row r="221" spans="1:1" ht="15" customHeight="1" x14ac:dyDescent="0.2">
      <c r="A221" s="62" t="str">
        <f>F221&amp;" "&amp;K221</f>
        <v xml:space="preserve"> </v>
      </c>
    </row>
    <row r="222" spans="1:1" ht="15" customHeight="1" x14ac:dyDescent="0.2">
      <c r="A222" s="62" t="str">
        <f>F222&amp;" "&amp;K222</f>
        <v xml:space="preserve"> </v>
      </c>
    </row>
    <row r="223" spans="1:1" ht="15" customHeight="1" x14ac:dyDescent="0.2">
      <c r="A223" s="62" t="str">
        <f>F223&amp;" "&amp;K223</f>
        <v xml:space="preserve"> </v>
      </c>
    </row>
    <row r="224" spans="1:1" ht="15" customHeight="1" x14ac:dyDescent="0.2">
      <c r="A224" s="62" t="str">
        <f>F224&amp;" "&amp;K224</f>
        <v xml:space="preserve"> </v>
      </c>
    </row>
    <row r="225" spans="1:1" ht="15" customHeight="1" x14ac:dyDescent="0.2">
      <c r="A225" s="62" t="str">
        <f>F225&amp;" "&amp;K225</f>
        <v xml:space="preserve"> </v>
      </c>
    </row>
    <row r="226" spans="1:1" ht="15" customHeight="1" x14ac:dyDescent="0.2">
      <c r="A226" s="62" t="str">
        <f>F226&amp;" "&amp;K226</f>
        <v xml:space="preserve"> </v>
      </c>
    </row>
    <row r="227" spans="1:1" ht="15" customHeight="1" x14ac:dyDescent="0.2">
      <c r="A227" s="62" t="str">
        <f>F227&amp;" "&amp;K227</f>
        <v xml:space="preserve"> </v>
      </c>
    </row>
    <row r="228" spans="1:1" ht="15" customHeight="1" x14ac:dyDescent="0.2">
      <c r="A228" s="62" t="str">
        <f>F228&amp;" "&amp;K228</f>
        <v xml:space="preserve"> </v>
      </c>
    </row>
    <row r="229" spans="1:1" ht="15" customHeight="1" x14ac:dyDescent="0.2">
      <c r="A229" s="62" t="str">
        <f>F229&amp;" "&amp;K229</f>
        <v xml:space="preserve"> </v>
      </c>
    </row>
    <row r="230" spans="1:1" ht="15" customHeight="1" x14ac:dyDescent="0.2">
      <c r="A230" s="62" t="str">
        <f>F230&amp;" "&amp;K230</f>
        <v xml:space="preserve"> </v>
      </c>
    </row>
    <row r="231" spans="1:1" ht="15" customHeight="1" x14ac:dyDescent="0.2">
      <c r="A231" s="62" t="str">
        <f>F231&amp;" "&amp;K231</f>
        <v xml:space="preserve"> </v>
      </c>
    </row>
    <row r="232" spans="1:1" ht="15" customHeight="1" x14ac:dyDescent="0.2">
      <c r="A232" s="62" t="str">
        <f>F232&amp;" "&amp;K232</f>
        <v xml:space="preserve"> </v>
      </c>
    </row>
    <row r="233" spans="1:1" ht="15" customHeight="1" x14ac:dyDescent="0.2">
      <c r="A233" s="62" t="str">
        <f>F233&amp;" "&amp;K233</f>
        <v xml:space="preserve"> </v>
      </c>
    </row>
  </sheetData>
  <sortState ref="A2:K242">
    <sortCondition ref="F1"/>
  </sortState>
  <conditionalFormatting sqref="B85:B1048576">
    <cfRule type="duplicateValues" dxfId="5" priority="18"/>
  </conditionalFormatting>
  <conditionalFormatting sqref="J2:J1048576">
    <cfRule type="containsText" dxfId="4" priority="17" operator="containsText" text="non">
      <formula>NOT(ISERROR(SEARCH("non",J2)))</formula>
    </cfRule>
  </conditionalFormatting>
  <conditionalFormatting sqref="K1:K1048576">
    <cfRule type="cellIs" dxfId="3" priority="7" operator="equal">
      <formula>3</formula>
    </cfRule>
    <cfRule type="cellIs" dxfId="2" priority="8" operator="equal">
      <formula>2</formula>
    </cfRule>
    <cfRule type="cellIs" dxfId="1" priority="9" operator="equal">
      <formula>1</formula>
    </cfRule>
  </conditionalFormatting>
  <conditionalFormatting sqref="B85:B92 B97:B103 B108:B114 B116:B120 B122:B126 B128:B132 B134:B138 B140:B144 B146:B150">
    <cfRule type="duplicateValues" dxfId="0" priority="79"/>
  </conditionalFormatting>
  <dataValidations count="3">
    <dataValidation type="list" allowBlank="1" showInputMessage="1" showErrorMessage="1" sqref="F146:F150 F97:F103 F108:F114 F116:F120 F122:F126 F128:F132 F134:F138 F140:F144 F85:F92" xr:uid="{9BEB4E57-F98B-4E01-8806-6FFDB910AFAA}">
      <formula1>#REF!</formula1>
    </dataValidation>
    <dataValidation type="list" allowBlank="1" showInputMessage="1" showErrorMessage="1" sqref="J151:K1048576 J85:J150" xr:uid="{44E32E25-B7C7-4A8C-B4D0-CC82797FE3D3}">
      <formula1>"non,oui"</formula1>
    </dataValidation>
    <dataValidation type="list" allowBlank="1" showInputMessage="1" showErrorMessage="1" sqref="F2:F84" xr:uid="{1729EA0F-562B-4BD7-863B-F6B163ECCAF2}">
      <formula1>ListeCatégorie</formula1>
    </dataValidation>
  </dataValidations>
  <pageMargins left="0.25" right="0.25" top="0.75" bottom="0.75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0AF35-8B2E-4931-900F-72F4F6A7DC1F}">
  <sheetPr codeName="Feuil83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Feuil1!D20</f>
        <v>4B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61">
        <v>1</v>
      </c>
      <c r="C6" s="61">
        <v>2</v>
      </c>
      <c r="D6" s="61">
        <v>3</v>
      </c>
      <c r="E6" s="166"/>
      <c r="F6" s="166"/>
      <c r="G6" s="165"/>
      <c r="H6" s="165"/>
      <c r="J6" s="165"/>
      <c r="K6" s="61">
        <v>1</v>
      </c>
      <c r="L6" s="61">
        <v>2</v>
      </c>
      <c r="M6" s="61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O5:O6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84E7F-C8BE-43F0-B7BA-A7443133845A}">
  <sheetPr codeName="Feuil82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Feuil1!D21</f>
        <v>4C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61">
        <v>1</v>
      </c>
      <c r="C6" s="61">
        <v>2</v>
      </c>
      <c r="D6" s="61">
        <v>3</v>
      </c>
      <c r="E6" s="166"/>
      <c r="F6" s="166"/>
      <c r="G6" s="165"/>
      <c r="H6" s="165"/>
      <c r="J6" s="165"/>
      <c r="K6" s="61">
        <v>1</v>
      </c>
      <c r="L6" s="61">
        <v>2</v>
      </c>
      <c r="M6" s="61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O5:O6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267C0-D850-49ED-8459-48849F1DBAA9}">
  <sheetPr codeName="Feuil81"/>
  <dimension ref="A1:Q23"/>
  <sheetViews>
    <sheetView workbookViewId="0">
      <selection activeCell="E4" sqref="E4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Feuil1!D22</f>
        <v>4D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61">
        <v>1</v>
      </c>
      <c r="C6" s="61">
        <v>2</v>
      </c>
      <c r="D6" s="61">
        <v>3</v>
      </c>
      <c r="E6" s="166"/>
      <c r="F6" s="166"/>
      <c r="G6" s="165"/>
      <c r="H6" s="165"/>
      <c r="J6" s="165"/>
      <c r="K6" s="61">
        <v>1</v>
      </c>
      <c r="L6" s="61">
        <v>2</v>
      </c>
      <c r="M6" s="61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O5:O6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B767D-BA32-470B-87A5-DF096879618D}">
  <sheetPr codeName="Feuil80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Feuil1!D23</f>
        <v>4E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61">
        <v>1</v>
      </c>
      <c r="C6" s="61">
        <v>2</v>
      </c>
      <c r="D6" s="61">
        <v>3</v>
      </c>
      <c r="E6" s="166"/>
      <c r="F6" s="166"/>
      <c r="G6" s="165"/>
      <c r="H6" s="165"/>
      <c r="J6" s="165"/>
      <c r="K6" s="61">
        <v>1</v>
      </c>
      <c r="L6" s="61">
        <v>2</v>
      </c>
      <c r="M6" s="61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O5:O6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1BB2B-B82E-4834-848D-C5A2C5C1BED5}">
  <sheetPr codeName="Feuil79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Feuil1!D24</f>
        <v>4F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61">
        <v>1</v>
      </c>
      <c r="C6" s="61">
        <v>2</v>
      </c>
      <c r="D6" s="61">
        <v>3</v>
      </c>
      <c r="E6" s="166"/>
      <c r="F6" s="166"/>
      <c r="G6" s="165"/>
      <c r="H6" s="165"/>
      <c r="J6" s="165"/>
      <c r="K6" s="61">
        <v>1</v>
      </c>
      <c r="L6" s="61">
        <v>2</v>
      </c>
      <c r="M6" s="61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O5:O6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7540-C446-4F9C-A705-8048C0FBD445}">
  <sheetPr codeName="Feuil142"/>
  <dimension ref="A1:Q23"/>
  <sheetViews>
    <sheetView workbookViewId="0">
      <selection activeCell="B2" sqref="B2:D2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Feuil1!D25</f>
        <v>4G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61">
        <v>1</v>
      </c>
      <c r="C6" s="61">
        <v>2</v>
      </c>
      <c r="D6" s="61">
        <v>3</v>
      </c>
      <c r="E6" s="166"/>
      <c r="F6" s="166"/>
      <c r="G6" s="165"/>
      <c r="H6" s="165"/>
      <c r="J6" s="165"/>
      <c r="K6" s="61">
        <v>1</v>
      </c>
      <c r="L6" s="61">
        <v>2</v>
      </c>
      <c r="M6" s="61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O5:O6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7AD0E-CB43-497D-B840-1256EBC81E1F}">
  <sheetPr codeName="Feuil143"/>
  <dimension ref="A1:Q23"/>
  <sheetViews>
    <sheetView workbookViewId="0">
      <selection activeCell="E4" sqref="E4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Feuil1!D26</f>
        <v>4H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61">
        <v>1</v>
      </c>
      <c r="C6" s="61">
        <v>2</v>
      </c>
      <c r="D6" s="61">
        <v>3</v>
      </c>
      <c r="E6" s="166"/>
      <c r="F6" s="166"/>
      <c r="G6" s="165"/>
      <c r="H6" s="165"/>
      <c r="J6" s="165"/>
      <c r="K6" s="61">
        <v>1</v>
      </c>
      <c r="L6" s="61">
        <v>2</v>
      </c>
      <c r="M6" s="61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O5:O6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CB58A-B68B-4E93-B141-CC01CD7E5DAF}">
  <sheetPr codeName="Feuil8"/>
  <dimension ref="A1:Q23"/>
  <sheetViews>
    <sheetView workbookViewId="0">
      <selection activeCell="F2" sqref="F2"/>
    </sheetView>
  </sheetViews>
  <sheetFormatPr baseColWidth="10" defaultRowHeight="12.75" x14ac:dyDescent="0.2"/>
  <cols>
    <col min="1" max="8" width="8.42578125" style="1" customWidth="1"/>
    <col min="9" max="9" width="7.7109375" style="1" customWidth="1"/>
    <col min="10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VLOOKUP(F2,Liste!B:J,2,FALSE)</f>
        <v>#N/A</v>
      </c>
      <c r="C1" s="162"/>
      <c r="D1" s="162"/>
      <c r="E1" s="1" t="s">
        <v>131</v>
      </c>
      <c r="G1" s="162" t="e">
        <f>VLOOKUP(F2,Liste!B:J,5,FALSE)</f>
        <v>#N/A</v>
      </c>
      <c r="H1" s="162"/>
      <c r="I1" s="162"/>
    </row>
    <row r="2" spans="1:17" x14ac:dyDescent="0.2">
      <c r="A2" s="1" t="s">
        <v>30</v>
      </c>
      <c r="B2" s="162" t="e">
        <f>VLOOKUP(F2,Liste!B:E,3,FALSE)</f>
        <v>#N/A</v>
      </c>
      <c r="C2" s="162"/>
      <c r="D2" s="162"/>
      <c r="E2" s="1" t="s">
        <v>132</v>
      </c>
      <c r="F2" s="1" t="str">
        <f>Feuil1!F11</f>
        <v>5A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VLOOKUP(F2,Liste!B:E,4,FALSE)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99">
        <v>1</v>
      </c>
      <c r="C6" s="99">
        <v>2</v>
      </c>
      <c r="D6" s="99">
        <v>3</v>
      </c>
      <c r="E6" s="166"/>
      <c r="F6" s="166"/>
      <c r="G6" s="165"/>
      <c r="H6" s="165"/>
      <c r="J6" s="165"/>
      <c r="K6" s="99">
        <v>1</v>
      </c>
      <c r="L6" s="99">
        <v>2</v>
      </c>
      <c r="M6" s="99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111F7-6A20-475C-8AB3-99547B108242}">
  <sheetPr codeName="Feuil102"/>
  <dimension ref="A1:Q23"/>
  <sheetViews>
    <sheetView workbookViewId="0">
      <selection activeCell="F3" sqref="F3"/>
    </sheetView>
  </sheetViews>
  <sheetFormatPr baseColWidth="10" defaultRowHeight="12.75" x14ac:dyDescent="0.2"/>
  <cols>
    <col min="1" max="8" width="8.42578125" style="1" customWidth="1"/>
    <col min="9" max="9" width="7.5703125" style="1" customWidth="1"/>
    <col min="10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VLOOKUP(F2,Liste!B:C,2,FALSE)</f>
        <v>#N/A</v>
      </c>
      <c r="C1" s="162"/>
      <c r="D1" s="162"/>
      <c r="E1" s="1" t="s">
        <v>131</v>
      </c>
      <c r="G1" s="162" t="e">
        <f>VLOOKUP(F2,Liste!B:J,5,FALSE)</f>
        <v>#N/A</v>
      </c>
      <c r="H1" s="162"/>
      <c r="I1" s="162"/>
    </row>
    <row r="2" spans="1:17" x14ac:dyDescent="0.2">
      <c r="A2" s="1" t="s">
        <v>30</v>
      </c>
      <c r="B2" s="162" t="e">
        <f>VLOOKUP(F2,Liste!B:E,3,FALSE)</f>
        <v>#N/A</v>
      </c>
      <c r="C2" s="162"/>
      <c r="D2" s="162"/>
      <c r="E2" s="1" t="s">
        <v>132</v>
      </c>
      <c r="F2" s="1" t="str">
        <f>Feuil1!F12</f>
        <v>5B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VLOOKUP(F2,Liste!B:J,4,FALSE)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99">
        <v>1</v>
      </c>
      <c r="C6" s="99">
        <v>2</v>
      </c>
      <c r="D6" s="99">
        <v>3</v>
      </c>
      <c r="E6" s="166"/>
      <c r="F6" s="166"/>
      <c r="G6" s="165"/>
      <c r="H6" s="165"/>
      <c r="J6" s="165"/>
      <c r="K6" s="99">
        <v>1</v>
      </c>
      <c r="L6" s="99">
        <v>2</v>
      </c>
      <c r="M6" s="99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6C4F9-3DDD-41D8-9BF4-60E3B6354D91}">
  <sheetPr codeName="Feuil103"/>
  <dimension ref="A1:Q23"/>
  <sheetViews>
    <sheetView workbookViewId="0">
      <selection activeCell="F3" sqref="F3"/>
    </sheetView>
  </sheetViews>
  <sheetFormatPr baseColWidth="10" defaultRowHeight="12.75" x14ac:dyDescent="0.2"/>
  <cols>
    <col min="1" max="8" width="8.42578125" style="1" customWidth="1"/>
    <col min="9" max="9" width="7" style="1" customWidth="1"/>
    <col min="10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VLOOKUP(F2,Liste!B:C,2,FALSE)</f>
        <v>#N/A</v>
      </c>
      <c r="C1" s="162"/>
      <c r="D1" s="162"/>
      <c r="E1" s="1" t="s">
        <v>131</v>
      </c>
      <c r="G1" s="162" t="e">
        <f>VLOOKUP(F2,Liste!B:J,5,FALSE)</f>
        <v>#N/A</v>
      </c>
      <c r="H1" s="162"/>
      <c r="I1" s="162"/>
    </row>
    <row r="2" spans="1:17" x14ac:dyDescent="0.2">
      <c r="A2" s="1" t="s">
        <v>30</v>
      </c>
      <c r="B2" s="162" t="e">
        <f>VLOOKUP(F2,Liste!B:E,3,FALSE)</f>
        <v>#N/A</v>
      </c>
      <c r="C2" s="162"/>
      <c r="D2" s="162"/>
      <c r="E2" s="1" t="s">
        <v>132</v>
      </c>
      <c r="F2" s="1" t="str">
        <f>Feuil1!F13</f>
        <v>5C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VLOOKUP(F2,Liste!B:E,4,FALSE)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99">
        <v>1</v>
      </c>
      <c r="C6" s="99">
        <v>2</v>
      </c>
      <c r="D6" s="99">
        <v>3</v>
      </c>
      <c r="E6" s="166"/>
      <c r="F6" s="166"/>
      <c r="G6" s="165"/>
      <c r="H6" s="165"/>
      <c r="J6" s="165"/>
      <c r="K6" s="99">
        <v>1</v>
      </c>
      <c r="L6" s="99">
        <v>2</v>
      </c>
      <c r="M6" s="99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4FB5E-45BE-4325-AC48-5F7E488D9486}">
  <sheetPr codeName="Feuil3"/>
  <dimension ref="A1:S23"/>
  <sheetViews>
    <sheetView zoomScale="89" zoomScaleNormal="89" workbookViewId="0">
      <selection activeCell="F22" sqref="F22"/>
    </sheetView>
  </sheetViews>
  <sheetFormatPr baseColWidth="10" defaultRowHeight="15" x14ac:dyDescent="0.25"/>
  <cols>
    <col min="1" max="2" width="24.28515625" style="80" customWidth="1"/>
    <col min="3" max="4" width="10.140625" style="80" customWidth="1"/>
    <col min="5" max="5" width="2.28515625" style="81" customWidth="1"/>
    <col min="6" max="7" width="24.28515625" style="80" customWidth="1"/>
    <col min="8" max="9" width="10.140625" style="80" customWidth="1"/>
    <col min="10" max="10" width="2.28515625" style="81" customWidth="1"/>
    <col min="11" max="12" width="24.28515625" style="80" customWidth="1"/>
    <col min="13" max="14" width="10.140625" style="80" customWidth="1"/>
    <col min="15" max="15" width="2.28515625" style="81" customWidth="1"/>
    <col min="16" max="17" width="24.28515625" style="80" customWidth="1"/>
    <col min="18" max="19" width="10.140625" style="80" customWidth="1"/>
    <col min="20" max="20" width="10.140625" customWidth="1"/>
    <col min="23" max="23" width="19" customWidth="1"/>
  </cols>
  <sheetData>
    <row r="1" spans="1:19" s="60" customFormat="1" ht="15.75" x14ac:dyDescent="0.25">
      <c r="A1" s="156" t="s">
        <v>285</v>
      </c>
      <c r="B1" s="157"/>
      <c r="C1" s="157"/>
      <c r="D1" s="158"/>
      <c r="E1" s="68"/>
      <c r="F1" s="156" t="s">
        <v>284</v>
      </c>
      <c r="G1" s="157"/>
      <c r="H1" s="157"/>
      <c r="I1" s="158"/>
      <c r="J1" s="68"/>
      <c r="K1" s="156" t="s">
        <v>283</v>
      </c>
      <c r="L1" s="157"/>
      <c r="M1" s="157"/>
      <c r="N1" s="158"/>
      <c r="O1" s="68"/>
      <c r="P1" s="159" t="s">
        <v>282</v>
      </c>
      <c r="Q1" s="160"/>
      <c r="R1" s="160"/>
      <c r="S1" s="161"/>
    </row>
    <row r="2" spans="1:19" s="60" customFormat="1" ht="15.75" x14ac:dyDescent="0.25">
      <c r="A2" s="65" t="s">
        <v>30</v>
      </c>
      <c r="B2" s="66" t="s">
        <v>253</v>
      </c>
      <c r="C2" s="66" t="s">
        <v>254</v>
      </c>
      <c r="D2" s="67" t="s">
        <v>224</v>
      </c>
      <c r="E2" s="68"/>
      <c r="F2" s="65" t="s">
        <v>30</v>
      </c>
      <c r="G2" s="66" t="s">
        <v>253</v>
      </c>
      <c r="H2" s="66" t="s">
        <v>254</v>
      </c>
      <c r="I2" s="67" t="s">
        <v>224</v>
      </c>
      <c r="J2" s="68"/>
      <c r="K2" s="65" t="s">
        <v>30</v>
      </c>
      <c r="L2" s="66" t="s">
        <v>253</v>
      </c>
      <c r="M2" s="66" t="s">
        <v>254</v>
      </c>
      <c r="N2" s="67" t="s">
        <v>224</v>
      </c>
      <c r="O2" s="68"/>
      <c r="P2" s="65" t="s">
        <v>30</v>
      </c>
      <c r="Q2" s="66" t="s">
        <v>253</v>
      </c>
      <c r="R2" s="66" t="s">
        <v>254</v>
      </c>
      <c r="S2" s="67" t="s">
        <v>224</v>
      </c>
    </row>
    <row r="3" spans="1:19" ht="15.75" x14ac:dyDescent="0.25">
      <c r="A3" s="69" t="str">
        <f>IF(ISNA(VLOOKUP(C3,Liste!A:K,4,FALSE)),"",VLOOKUP(C3,Liste!A:K,4,FALSE))</f>
        <v/>
      </c>
      <c r="B3" s="70" t="str">
        <f>IF(ISNA(VLOOKUP(C3,Liste!A:K,3,FALSE)),"",VLOOKUP(C3,Liste!A:K,3,FALSE))</f>
        <v/>
      </c>
      <c r="C3" s="70" t="s">
        <v>238</v>
      </c>
      <c r="D3" s="71" t="str">
        <f>IF(ISNA(VLOOKUP(C3,Liste!A:K,9,FALSE)),"",VLOOKUP(C3,Liste!A:K,9,FALSE))</f>
        <v/>
      </c>
      <c r="E3" s="72"/>
      <c r="F3" s="69" t="str">
        <f>IF(ISNA(VLOOKUP(H3,Liste!A:K,4,FALSE)),"",VLOOKUP(H3,Liste!A:K,4,FALSE))</f>
        <v/>
      </c>
      <c r="G3" s="70" t="str">
        <f>IF(ISNA(VLOOKUP(H3,Liste!A:K,3,FALSE)),"",VLOOKUP(H3,Liste!A:K,3,FALSE))</f>
        <v/>
      </c>
      <c r="H3" s="70" t="s">
        <v>241</v>
      </c>
      <c r="I3" s="71" t="str">
        <f>IF(ISNA(VLOOKUP(H3,Liste!A:K,9,FALSE)),"",VLOOKUP(H3,Liste!A:K,9,FALSE))</f>
        <v/>
      </c>
      <c r="J3" s="72"/>
      <c r="K3" s="69" t="str">
        <f>IF(ISNA(VLOOKUP(M3,Liste!A:K,4,FALSE)),"",VLOOKUP(M3,Liste!A:K,4,FALSE))</f>
        <v/>
      </c>
      <c r="L3" s="70" t="str">
        <f>IF(ISNA(VLOOKUP(M3,Liste!A:K,3,FALSE)),"",VLOOKUP(M3,Liste!A:K,3,FALSE))</f>
        <v/>
      </c>
      <c r="M3" s="70" t="s">
        <v>244</v>
      </c>
      <c r="N3" s="71" t="str">
        <f>IF(ISNA(VLOOKUP(M3,Liste!A:K,9,FALSE)),"",VLOOKUP(M3,Liste!A:K,9,FALSE))</f>
        <v/>
      </c>
      <c r="O3" s="72"/>
      <c r="P3" s="69" t="str">
        <f>IF(ISNA(VLOOKUP(R3,Liste!A:K,4,FALSE)),"",VLOOKUP(R3,Liste!A:K,4,FALSE))</f>
        <v/>
      </c>
      <c r="Q3" s="70" t="str">
        <f>IF(ISNA(VLOOKUP(R3,Liste!A:K,3,FALSE)),"",VLOOKUP(R3,Liste!A:K,3,FALSE))</f>
        <v/>
      </c>
      <c r="R3" s="70" t="s">
        <v>247</v>
      </c>
      <c r="S3" s="71" t="str">
        <f>IF(ISNA(VLOOKUP(R3,Liste!A:K,9,FALSE)),"",VLOOKUP(R3,Liste!A:K,9,FALSE))</f>
        <v/>
      </c>
    </row>
    <row r="4" spans="1:19" ht="15.75" x14ac:dyDescent="0.25">
      <c r="A4" s="69" t="str">
        <f>IF(ISNA(VLOOKUP(C4,Liste!A:K,4,FALSE)),"",VLOOKUP(C4,Liste!A:K,4,FALSE))</f>
        <v/>
      </c>
      <c r="B4" s="70" t="str">
        <f>IF(ISNA(VLOOKUP(C4,Liste!A:K,3,FALSE)),"",VLOOKUP(C4,Liste!A:K,3,FALSE))</f>
        <v/>
      </c>
      <c r="C4" s="70" t="s">
        <v>239</v>
      </c>
      <c r="D4" s="71" t="str">
        <f>IF(ISNA(VLOOKUP(C4,Liste!A:K,9,FALSE)),"",VLOOKUP(C4,Liste!A:K,9,FALSE))</f>
        <v/>
      </c>
      <c r="E4" s="72"/>
      <c r="F4" s="69" t="str">
        <f>IF(ISNA(VLOOKUP(H4,Liste!A:K,4,FALSE)),"",VLOOKUP(H4,Liste!A:K,4,FALSE))</f>
        <v/>
      </c>
      <c r="G4" s="70" t="str">
        <f>IF(ISNA(VLOOKUP(H4,Liste!A:K,3,FALSE)),"",VLOOKUP(H4,Liste!A:K,3,FALSE))</f>
        <v/>
      </c>
      <c r="H4" s="70" t="s">
        <v>242</v>
      </c>
      <c r="I4" s="71" t="str">
        <f>IF(ISNA(VLOOKUP(H4,Liste!A:K,9,FALSE)),"",VLOOKUP(H4,Liste!A:K,9,FALSE))</f>
        <v/>
      </c>
      <c r="J4" s="72"/>
      <c r="K4" s="69" t="str">
        <f>IF(ISNA(VLOOKUP(M4,Liste!A:K,4,FALSE)),"",VLOOKUP(M4,Liste!A:K,4,FALSE))</f>
        <v/>
      </c>
      <c r="L4" s="70" t="str">
        <f>IF(ISNA(VLOOKUP(M4,Liste!A:K,3,FALSE)),"",VLOOKUP(M4,Liste!A:K,3,FALSE))</f>
        <v/>
      </c>
      <c r="M4" s="70" t="s">
        <v>245</v>
      </c>
      <c r="N4" s="71" t="str">
        <f>IF(ISNA(VLOOKUP(M4,Liste!A:K,9,FALSE)),"",VLOOKUP(M4,Liste!A:K,9,FALSE))</f>
        <v/>
      </c>
      <c r="O4" s="72"/>
      <c r="P4" s="69" t="str">
        <f>IF(ISNA(VLOOKUP(R4,Liste!A:K,4,FALSE)),"",VLOOKUP(R4,Liste!A:K,4,FALSE))</f>
        <v/>
      </c>
      <c r="Q4" s="70" t="str">
        <f>IF(ISNA(VLOOKUP(R4,Liste!A:K,3,FALSE)),"",VLOOKUP(R4,Liste!A:K,3,FALSE))</f>
        <v/>
      </c>
      <c r="R4" s="70" t="s">
        <v>248</v>
      </c>
      <c r="S4" s="71" t="str">
        <f>IF(ISNA(VLOOKUP(R4,Liste!A:K,9,FALSE)),"",VLOOKUP(R4,Liste!A:K,9,FALSE))</f>
        <v/>
      </c>
    </row>
    <row r="5" spans="1:19" ht="16.5" thickBot="1" x14ac:dyDescent="0.3">
      <c r="A5" s="73" t="str">
        <f>IF(ISNA(VLOOKUP(C5,Liste!A:K,4,FALSE)),"",VLOOKUP(C5,Liste!A:K,4,FALSE))</f>
        <v/>
      </c>
      <c r="B5" s="74" t="str">
        <f>IF(ISNA(VLOOKUP(C5,Liste!A:K,3,FALSE)),"",VLOOKUP(C5,Liste!A:K,3,FALSE))</f>
        <v/>
      </c>
      <c r="C5" s="74" t="s">
        <v>240</v>
      </c>
      <c r="D5" s="75" t="str">
        <f>IF(ISNA(VLOOKUP(C5,Liste!A:K,9,FALSE)),"",VLOOKUP(C5,Liste!A:K,9,FALSE))</f>
        <v/>
      </c>
      <c r="E5" s="72"/>
      <c r="F5" s="73" t="str">
        <f>IF(ISNA(VLOOKUP(H5,Liste!A:K,4,FALSE)),"",VLOOKUP(H5,Liste!A:K,4,FALSE))</f>
        <v/>
      </c>
      <c r="G5" s="74" t="str">
        <f>IF(ISNA(VLOOKUP(H5,Liste!A:K,3,FALSE)),"",VLOOKUP(H5,Liste!A:K,3,FALSE))</f>
        <v/>
      </c>
      <c r="H5" s="74" t="s">
        <v>243</v>
      </c>
      <c r="I5" s="75" t="str">
        <f>IF(ISNA(VLOOKUP(H5,Liste!A:K,9,FALSE)),"",VLOOKUP(H5,Liste!A:K,9,FALSE))</f>
        <v/>
      </c>
      <c r="J5" s="72"/>
      <c r="K5" s="73" t="str">
        <f>IF(ISNA(VLOOKUP(M5,Liste!A:K,4,FALSE)),"",VLOOKUP(M5,Liste!A:K,4,FALSE))</f>
        <v/>
      </c>
      <c r="L5" s="74" t="str">
        <f>IF(ISNA(VLOOKUP(M5,Liste!A:K,3,FALSE)),"",VLOOKUP(M5,Liste!A:K,3,FALSE))</f>
        <v/>
      </c>
      <c r="M5" s="74" t="s">
        <v>246</v>
      </c>
      <c r="N5" s="75" t="str">
        <f>IF(ISNA(VLOOKUP(M5,Liste!A:K,9,FALSE)),"",VLOOKUP(M5,Liste!A:K,9,FALSE))</f>
        <v/>
      </c>
      <c r="O5" s="72"/>
      <c r="P5" s="73" t="str">
        <f>IF(ISNA(VLOOKUP(R5,Liste!A:K,4,FALSE)),"",VLOOKUP(R5,Liste!A:K,4,FALSE))</f>
        <v/>
      </c>
      <c r="Q5" s="74" t="str">
        <f>IF(ISNA(VLOOKUP(R5,Liste!A:K,3,FALSE)),"",VLOOKUP(R5,Liste!A:K,3,FALSE))</f>
        <v/>
      </c>
      <c r="R5" s="74" t="s">
        <v>249</v>
      </c>
      <c r="S5" s="75" t="str">
        <f>IF(ISNA(VLOOKUP(R5,Liste!A:K,9,FALSE)),"",VLOOKUP(R5,Liste!A:K,9,FALSE))</f>
        <v/>
      </c>
    </row>
    <row r="6" spans="1:19" ht="16.5" thickBot="1" x14ac:dyDescent="0.3">
      <c r="A6" s="76"/>
      <c r="B6" s="76"/>
      <c r="C6" s="76"/>
      <c r="D6" s="76"/>
      <c r="E6" s="72"/>
      <c r="F6" s="76"/>
      <c r="G6" s="76"/>
      <c r="H6" s="76"/>
      <c r="I6" s="76"/>
      <c r="J6" s="72"/>
      <c r="K6" s="76"/>
      <c r="L6" s="76"/>
      <c r="M6" s="76"/>
      <c r="N6" s="76"/>
      <c r="O6" s="72"/>
      <c r="P6" s="76"/>
      <c r="Q6" s="76"/>
      <c r="R6" s="76"/>
      <c r="S6" s="76"/>
    </row>
    <row r="7" spans="1:19" s="60" customFormat="1" ht="15.75" x14ac:dyDescent="0.25">
      <c r="A7" s="156" t="s">
        <v>286</v>
      </c>
      <c r="B7" s="157"/>
      <c r="C7" s="157"/>
      <c r="D7" s="158"/>
      <c r="E7" s="68"/>
      <c r="F7" s="156" t="s">
        <v>287</v>
      </c>
      <c r="G7" s="157"/>
      <c r="H7" s="157"/>
      <c r="I7" s="158"/>
      <c r="J7" s="68"/>
      <c r="K7" s="159" t="s">
        <v>288</v>
      </c>
      <c r="L7" s="160"/>
      <c r="M7" s="160"/>
      <c r="N7" s="161"/>
      <c r="O7" s="77"/>
      <c r="P7" s="159" t="s">
        <v>289</v>
      </c>
      <c r="Q7" s="160"/>
      <c r="R7" s="160"/>
      <c r="S7" s="161"/>
    </row>
    <row r="8" spans="1:19" s="60" customFormat="1" ht="15.75" x14ac:dyDescent="0.25">
      <c r="A8" s="65" t="s">
        <v>30</v>
      </c>
      <c r="B8" s="66" t="s">
        <v>253</v>
      </c>
      <c r="C8" s="66" t="s">
        <v>254</v>
      </c>
      <c r="D8" s="67" t="s">
        <v>224</v>
      </c>
      <c r="E8" s="68"/>
      <c r="F8" s="65" t="s">
        <v>30</v>
      </c>
      <c r="G8" s="66" t="s">
        <v>253</v>
      </c>
      <c r="H8" s="66" t="s">
        <v>254</v>
      </c>
      <c r="I8" s="67" t="s">
        <v>224</v>
      </c>
      <c r="J8" s="68"/>
      <c r="K8" s="65" t="s">
        <v>30</v>
      </c>
      <c r="L8" s="66" t="s">
        <v>253</v>
      </c>
      <c r="M8" s="66" t="s">
        <v>254</v>
      </c>
      <c r="N8" s="67" t="s">
        <v>224</v>
      </c>
      <c r="O8" s="68"/>
      <c r="P8" s="65" t="s">
        <v>30</v>
      </c>
      <c r="Q8" s="66" t="s">
        <v>253</v>
      </c>
      <c r="R8" s="66" t="s">
        <v>254</v>
      </c>
      <c r="S8" s="67" t="s">
        <v>224</v>
      </c>
    </row>
    <row r="9" spans="1:19" ht="15.75" x14ac:dyDescent="0.25">
      <c r="A9" s="69" t="str">
        <f>IF(ISNA(VLOOKUP(C9,Liste!A:K,4,FALSE)),"",VLOOKUP(C9,Liste!A:K,4,FALSE))</f>
        <v/>
      </c>
      <c r="B9" s="70" t="str">
        <f>IF(ISNA(VLOOKUP(C9,Liste!A:K,3,FALSE)),"",VLOOKUP(C9,Liste!A:K,3,FALSE))</f>
        <v/>
      </c>
      <c r="C9" s="70" t="s">
        <v>250</v>
      </c>
      <c r="D9" s="71" t="str">
        <f>IF(ISNA(VLOOKUP(C9,Liste!A:K,9,FALSE)),"",VLOOKUP(C9,Liste!A:K,9,FALSE))</f>
        <v/>
      </c>
      <c r="E9" s="72"/>
      <c r="F9" s="69" t="str">
        <f>IF(ISNA(VLOOKUP(H9,Liste!A:K,4,FALSE)),"",VLOOKUP(H9,Liste!A:K,4,FALSE))</f>
        <v/>
      </c>
      <c r="G9" s="70" t="str">
        <f>IF(ISNA(VLOOKUP(H9,Liste!A:K,3,FALSE)),"",VLOOKUP(H9,Liste!A:K,3,FALSE))</f>
        <v/>
      </c>
      <c r="H9" s="78" t="s">
        <v>255</v>
      </c>
      <c r="I9" s="71" t="str">
        <f>IF(ISNA(VLOOKUP(H9,Liste!A:K,9,FALSE)),"",VLOOKUP(H9,Liste!A:K,9,FALSE))</f>
        <v/>
      </c>
      <c r="J9" s="72"/>
      <c r="K9" s="69" t="str">
        <f>IF(ISNA(VLOOKUP(M9,Liste!A:K,4,FALSE)),"",VLOOKUP(M9,Liste!A:K,4,FALSE))</f>
        <v/>
      </c>
      <c r="L9" s="70" t="str">
        <f>IF(ISNA(VLOOKUP(M9,Liste!A:K,3,FALSE)),"",VLOOKUP(M9,Liste!A:K,3,FALSE))</f>
        <v/>
      </c>
      <c r="M9" s="70" t="s">
        <v>258</v>
      </c>
      <c r="N9" s="71" t="str">
        <f>IF(ISNA(VLOOKUP(M9,Liste!A:K,9,FALSE)),"",VLOOKUP(M9,Liste!A:K,9,FALSE))</f>
        <v/>
      </c>
      <c r="O9" s="72"/>
      <c r="P9" s="69" t="str">
        <f>IF(ISNA(VLOOKUP(R9,Liste!A:K,4,FALSE)),"",VLOOKUP(R9,Liste!A:K,4,FALSE))</f>
        <v/>
      </c>
      <c r="Q9" s="70" t="str">
        <f>IF(ISNA(VLOOKUP(R9,Liste!A:K,3,FALSE)),"",VLOOKUP(R9,Liste!A:K,3,FALSE))</f>
        <v/>
      </c>
      <c r="R9" s="70" t="s">
        <v>261</v>
      </c>
      <c r="S9" s="71" t="str">
        <f>IF(ISNA(VLOOKUP(R9,Liste!A:K,9,FALSE)),"",VLOOKUP(R9,Liste!A:K,9,FALSE))</f>
        <v/>
      </c>
    </row>
    <row r="10" spans="1:19" ht="15.75" x14ac:dyDescent="0.25">
      <c r="A10" s="69" t="str">
        <f>IF(ISNA(VLOOKUP(C10,Liste!A:K,4,FALSE)),"",VLOOKUP(C10,Liste!A:K,4,FALSE))</f>
        <v/>
      </c>
      <c r="B10" s="70" t="str">
        <f>IF(ISNA(VLOOKUP(C10,Liste!A:K,3,FALSE)),"",VLOOKUP(C10,Liste!A:K,3,FALSE))</f>
        <v/>
      </c>
      <c r="C10" s="70" t="s">
        <v>251</v>
      </c>
      <c r="D10" s="71" t="str">
        <f>IF(ISNA(VLOOKUP(C10,Liste!A:K,9,FALSE)),"",VLOOKUP(C10,Liste!A:K,9,FALSE))</f>
        <v/>
      </c>
      <c r="E10" s="72"/>
      <c r="F10" s="69" t="str">
        <f>IF(ISNA(VLOOKUP(H10,Liste!A:K,4,FALSE)),"",VLOOKUP(H10,Liste!A:K,4,FALSE))</f>
        <v/>
      </c>
      <c r="G10" s="70" t="str">
        <f>IF(ISNA(VLOOKUP(H10,Liste!A:K,3,FALSE)),"",VLOOKUP(H10,Liste!A:K,3,FALSE))</f>
        <v/>
      </c>
      <c r="H10" s="70" t="s">
        <v>256</v>
      </c>
      <c r="I10" s="71" t="str">
        <f>IF(ISNA(VLOOKUP(H10,Liste!A:K,9,FALSE)),"",VLOOKUP(H10,Liste!A:K,9,FALSE))</f>
        <v/>
      </c>
      <c r="J10" s="72"/>
      <c r="K10" s="69" t="str">
        <f>IF(ISNA(VLOOKUP(M10,Liste!A:K,4,FALSE)),"",VLOOKUP(M10,Liste!A:K,4,FALSE))</f>
        <v/>
      </c>
      <c r="L10" s="70" t="str">
        <f>IF(ISNA(VLOOKUP(M10,Liste!A:K,3,FALSE)),"",VLOOKUP(M10,Liste!A:K,3,FALSE))</f>
        <v/>
      </c>
      <c r="M10" s="70" t="s">
        <v>259</v>
      </c>
      <c r="N10" s="71" t="str">
        <f>IF(ISNA(VLOOKUP(M10,Liste!A:K,9,FALSE)),"",VLOOKUP(M10,Liste!A:K,9,FALSE))</f>
        <v/>
      </c>
      <c r="O10" s="72"/>
      <c r="P10" s="69" t="str">
        <f>IF(ISNA(VLOOKUP(R10,Liste!A:K,4,FALSE)),"",VLOOKUP(R10,Liste!A:K,4,FALSE))</f>
        <v/>
      </c>
      <c r="Q10" s="70" t="str">
        <f>IF(ISNA(VLOOKUP(R10,Liste!A:K,3,FALSE)),"",VLOOKUP(R10,Liste!A:K,3,FALSE))</f>
        <v/>
      </c>
      <c r="R10" s="70" t="s">
        <v>262</v>
      </c>
      <c r="S10" s="71" t="str">
        <f>IF(ISNA(VLOOKUP(R10,Liste!A:K,9,FALSE)),"",VLOOKUP(R10,Liste!A:K,9,FALSE))</f>
        <v/>
      </c>
    </row>
    <row r="11" spans="1:19" ht="16.5" thickBot="1" x14ac:dyDescent="0.3">
      <c r="A11" s="73" t="str">
        <f>IF(ISNA(VLOOKUP(C11,Liste!A:K,4,FALSE)),"",VLOOKUP(C11,Liste!A:K,4,FALSE))</f>
        <v/>
      </c>
      <c r="B11" s="74" t="str">
        <f>IF(ISNA(VLOOKUP(C11,Liste!A:K,3,FALSE)),"",VLOOKUP(C11,Liste!A:K,3,FALSE))</f>
        <v/>
      </c>
      <c r="C11" s="74" t="s">
        <v>252</v>
      </c>
      <c r="D11" s="75" t="str">
        <f>IF(ISNA(VLOOKUP(C11,Liste!A:K,9,FALSE)),"",VLOOKUP(C11,Liste!A:K,9,FALSE))</f>
        <v/>
      </c>
      <c r="E11" s="72"/>
      <c r="F11" s="73" t="str">
        <f>IF(ISNA(VLOOKUP(H11,Liste!A:K,4,FALSE)),"",VLOOKUP(H11,Liste!A:K,4,FALSE))</f>
        <v/>
      </c>
      <c r="G11" s="74" t="str">
        <f>IF(ISNA(VLOOKUP(H11,Liste!A:K,3,FALSE)),"",VLOOKUP(H11,Liste!A:K,3,FALSE))</f>
        <v/>
      </c>
      <c r="H11" s="74" t="s">
        <v>257</v>
      </c>
      <c r="I11" s="75" t="str">
        <f>IF(ISNA(VLOOKUP(H11,Liste!A:K,9,FALSE)),"",VLOOKUP(H11,Liste!A:K,9,FALSE))</f>
        <v/>
      </c>
      <c r="J11" s="72"/>
      <c r="K11" s="73" t="str">
        <f>IF(ISNA(VLOOKUP(M11,Liste!A:K,4,FALSE)),"",VLOOKUP(M11,Liste!A:K,4,FALSE))</f>
        <v/>
      </c>
      <c r="L11" s="74" t="str">
        <f>IF(ISNA(VLOOKUP(M11,Liste!A:K,3,FALSE)),"",VLOOKUP(M11,Liste!A:K,3,FALSE))</f>
        <v/>
      </c>
      <c r="M11" s="74" t="s">
        <v>260</v>
      </c>
      <c r="N11" s="75" t="str">
        <f>IF(ISNA(VLOOKUP(M11,Liste!A:K,9,FALSE)),"",VLOOKUP(M11,Liste!A:K,9,FALSE))</f>
        <v/>
      </c>
      <c r="O11" s="72"/>
      <c r="P11" s="73" t="str">
        <f>IF(ISNA(VLOOKUP(R11,Liste!A:K,4,FALSE)),"",VLOOKUP(R11,Liste!A:K,4,FALSE))</f>
        <v/>
      </c>
      <c r="Q11" s="74" t="str">
        <f>IF(ISNA(VLOOKUP(R11,Liste!A:K,3,FALSE)),"",VLOOKUP(R11,Liste!A:K,3,FALSE))</f>
        <v/>
      </c>
      <c r="R11" s="74" t="s">
        <v>263</v>
      </c>
      <c r="S11" s="75" t="str">
        <f>IF(ISNA(VLOOKUP(R11,Liste!A:K,9,FALSE)),"",VLOOKUP(R11,Liste!A:K,9,FALSE))</f>
        <v/>
      </c>
    </row>
    <row r="12" spans="1:19" ht="16.5" thickBot="1" x14ac:dyDescent="0.3">
      <c r="A12" s="76"/>
      <c r="B12" s="76"/>
      <c r="C12" s="76"/>
      <c r="D12" s="76"/>
      <c r="E12" s="72"/>
      <c r="F12" s="76"/>
      <c r="G12" s="76"/>
      <c r="H12" s="76"/>
      <c r="I12" s="76"/>
      <c r="J12" s="72"/>
      <c r="K12" s="76"/>
      <c r="L12" s="76"/>
      <c r="M12" s="76"/>
      <c r="N12" s="76"/>
      <c r="O12" s="72"/>
      <c r="P12" s="76"/>
      <c r="Q12" s="76"/>
      <c r="R12" s="76"/>
      <c r="S12" s="76"/>
    </row>
    <row r="13" spans="1:19" s="60" customFormat="1" ht="15.75" x14ac:dyDescent="0.25">
      <c r="A13" s="156" t="s">
        <v>290</v>
      </c>
      <c r="B13" s="157"/>
      <c r="C13" s="157"/>
      <c r="D13" s="158"/>
      <c r="E13" s="68"/>
      <c r="F13" s="156" t="s">
        <v>291</v>
      </c>
      <c r="G13" s="157"/>
      <c r="H13" s="157"/>
      <c r="I13" s="158"/>
      <c r="J13" s="68"/>
      <c r="K13" s="156" t="s">
        <v>292</v>
      </c>
      <c r="L13" s="157"/>
      <c r="M13" s="157"/>
      <c r="N13" s="158"/>
      <c r="O13" s="68"/>
      <c r="P13" s="159" t="s">
        <v>293</v>
      </c>
      <c r="Q13" s="160"/>
      <c r="R13" s="160"/>
      <c r="S13" s="161"/>
    </row>
    <row r="14" spans="1:19" s="60" customFormat="1" ht="15.75" x14ac:dyDescent="0.25">
      <c r="A14" s="65" t="s">
        <v>30</v>
      </c>
      <c r="B14" s="66" t="s">
        <v>253</v>
      </c>
      <c r="C14" s="66" t="s">
        <v>254</v>
      </c>
      <c r="D14" s="67" t="s">
        <v>224</v>
      </c>
      <c r="E14" s="68"/>
      <c r="F14" s="65" t="s">
        <v>30</v>
      </c>
      <c r="G14" s="66" t="s">
        <v>253</v>
      </c>
      <c r="H14" s="66" t="s">
        <v>254</v>
      </c>
      <c r="I14" s="67" t="s">
        <v>224</v>
      </c>
      <c r="J14" s="68"/>
      <c r="K14" s="65" t="s">
        <v>30</v>
      </c>
      <c r="L14" s="66" t="s">
        <v>253</v>
      </c>
      <c r="M14" s="66" t="s">
        <v>254</v>
      </c>
      <c r="N14" s="67" t="s">
        <v>224</v>
      </c>
      <c r="O14" s="68"/>
      <c r="P14" s="65" t="s">
        <v>30</v>
      </c>
      <c r="Q14" s="66" t="s">
        <v>253</v>
      </c>
      <c r="R14" s="66" t="s">
        <v>254</v>
      </c>
      <c r="S14" s="67" t="s">
        <v>224</v>
      </c>
    </row>
    <row r="15" spans="1:19" ht="15.75" x14ac:dyDescent="0.25">
      <c r="A15" s="69" t="str">
        <f>IF(ISNA(VLOOKUP(C15,Liste!A:K,4,FALSE)),"",VLOOKUP(C15,Liste!A:K,4,FALSE))</f>
        <v/>
      </c>
      <c r="B15" s="70" t="str">
        <f>IF(ISNA(VLOOKUP(C15,Liste!A:K,3,FALSE)),"",VLOOKUP(C15,Liste!A:K,3,FALSE))</f>
        <v/>
      </c>
      <c r="C15" s="70" t="s">
        <v>235</v>
      </c>
      <c r="D15" s="71" t="str">
        <f>IF(ISNA(VLOOKUP(C15,Liste!A:K,9,FALSE)),"",VLOOKUP(C15,Liste!A:K,9,FALSE))</f>
        <v/>
      </c>
      <c r="E15" s="72"/>
      <c r="F15" s="69" t="str">
        <f>IF(ISNA(VLOOKUP(H15,Liste!A:K,4,FALSE)),"",VLOOKUP(H15,Liste!A:K,4,FALSE))</f>
        <v/>
      </c>
      <c r="G15" s="70" t="str">
        <f>IF(ISNA(VLOOKUP(H15,Liste!A:K,3,FALSE)),"",VLOOKUP(H15,Liste!A:K,3,FALSE))</f>
        <v/>
      </c>
      <c r="H15" s="70" t="s">
        <v>234</v>
      </c>
      <c r="I15" s="71" t="str">
        <f>IF(ISNA(VLOOKUP(H15,Liste!A:K,9,FALSE)),"",VLOOKUP(H15,Liste!A:K,9,FALSE))</f>
        <v/>
      </c>
      <c r="J15" s="72"/>
      <c r="K15" s="69" t="str">
        <f>IF(ISNA(VLOOKUP(M15,Liste!A:K,4,FALSE)),"",VLOOKUP(M15,Liste!A:K,4,FALSE))</f>
        <v/>
      </c>
      <c r="L15" s="70" t="str">
        <f>IF(ISNA(VLOOKUP(M15,Liste!A:K,3,FALSE)),"",VLOOKUP(M15,Liste!A:K,3,FALSE))</f>
        <v/>
      </c>
      <c r="M15" s="70" t="s">
        <v>264</v>
      </c>
      <c r="N15" s="71" t="str">
        <f>IF(ISNA(VLOOKUP(M15,Liste!A:K,9,FALSE)),"",VLOOKUP(M15,Liste!A:K,9,FALSE))</f>
        <v/>
      </c>
      <c r="O15" s="72"/>
      <c r="P15" s="69" t="str">
        <f>IF(ISNA(VLOOKUP(R15,Liste!A:K,4,FALSE)),"",VLOOKUP(R15,Liste!A:K,4,FALSE))</f>
        <v/>
      </c>
      <c r="Q15" s="70" t="str">
        <f>IF(ISNA(VLOOKUP(R15,Liste!A:K,3,FALSE)),"",VLOOKUP(R15,Liste!A:K,3,FALSE))</f>
        <v/>
      </c>
      <c r="R15" s="70" t="s">
        <v>267</v>
      </c>
      <c r="S15" s="71" t="str">
        <f>IF(ISNA(VLOOKUP(R15,Liste!A:K,9,FALSE)),"",VLOOKUP(R15,Liste!A:K,9,FALSE))</f>
        <v/>
      </c>
    </row>
    <row r="16" spans="1:19" ht="15.75" x14ac:dyDescent="0.25">
      <c r="A16" s="69" t="str">
        <f>IF(ISNA(VLOOKUP(C16,Liste!A:K,4,FALSE)),"",VLOOKUP(C16,Liste!A:K,4,FALSE))</f>
        <v/>
      </c>
      <c r="B16" s="70" t="str">
        <f>IF(ISNA(VLOOKUP(C16,Liste!A:K,3,FALSE)),"",VLOOKUP(C16,Liste!A:K,3,FALSE))</f>
        <v/>
      </c>
      <c r="C16" s="70" t="s">
        <v>236</v>
      </c>
      <c r="D16" s="71" t="str">
        <f>IF(ISNA(VLOOKUP(C16,Liste!A:K,9,FALSE)),"",VLOOKUP(C16,Liste!A:K,9,FALSE))</f>
        <v/>
      </c>
      <c r="E16" s="72"/>
      <c r="F16" s="69" t="str">
        <f>IF(ISNA(VLOOKUP(H16,Liste!A:K,4,FALSE)),"",VLOOKUP(H16,Liste!A:K,4,FALSE))</f>
        <v/>
      </c>
      <c r="G16" s="70" t="str">
        <f>IF(ISNA(VLOOKUP(H16,Liste!A:K,3,FALSE)),"",VLOOKUP(H16,Liste!A:K,3,FALSE))</f>
        <v/>
      </c>
      <c r="H16" s="70" t="s">
        <v>232</v>
      </c>
      <c r="I16" s="71" t="str">
        <f>IF(ISNA(VLOOKUP(H16,Liste!A:K,9,FALSE)),"",VLOOKUP(H16,Liste!A:K,9,FALSE))</f>
        <v/>
      </c>
      <c r="J16" s="72"/>
      <c r="K16" s="69" t="str">
        <f>IF(ISNA(VLOOKUP(M16,Liste!A:K,4,FALSE)),"",VLOOKUP(M16,Liste!A:K,4,FALSE))</f>
        <v/>
      </c>
      <c r="L16" s="70" t="str">
        <f>IF(ISNA(VLOOKUP(M16,Liste!A:K,3,FALSE)),"",VLOOKUP(M16,Liste!A:K,3,FALSE))</f>
        <v/>
      </c>
      <c r="M16" s="70" t="s">
        <v>265</v>
      </c>
      <c r="N16" s="71" t="str">
        <f>IF(ISNA(VLOOKUP(M16,Liste!A:K,9,FALSE)),"",VLOOKUP(M16,Liste!A:K,9,FALSE))</f>
        <v/>
      </c>
      <c r="O16" s="72"/>
      <c r="P16" s="69" t="str">
        <f>IF(ISNA(VLOOKUP(R16,Liste!A:K,4,FALSE)),"",VLOOKUP(R16,Liste!A:K,4,FALSE))</f>
        <v/>
      </c>
      <c r="Q16" s="70" t="str">
        <f>IF(ISNA(VLOOKUP(R16,Liste!A:K,3,FALSE)),"",VLOOKUP(R16,Liste!A:K,3,FALSE))</f>
        <v/>
      </c>
      <c r="R16" s="70" t="s">
        <v>268</v>
      </c>
      <c r="S16" s="71" t="str">
        <f>IF(ISNA(VLOOKUP(R16,Liste!A:K,9,FALSE)),"",VLOOKUP(R16,Liste!A:K,9,FALSE))</f>
        <v/>
      </c>
    </row>
    <row r="17" spans="1:19" ht="16.5" thickBot="1" x14ac:dyDescent="0.3">
      <c r="A17" s="73" t="str">
        <f>IF(ISNA(VLOOKUP(C17,Liste!A:K,4,FALSE)),"",VLOOKUP(C17,Liste!A:K,4,FALSE))</f>
        <v/>
      </c>
      <c r="B17" s="74" t="str">
        <f>IF(ISNA(VLOOKUP(C17,Liste!A:K,3,FALSE)),"",VLOOKUP(C17,Liste!A:K,3,FALSE))</f>
        <v/>
      </c>
      <c r="C17" s="74" t="s">
        <v>237</v>
      </c>
      <c r="D17" s="75" t="str">
        <f>IF(ISNA(VLOOKUP(C17,Liste!A:K,9,FALSE)),"",VLOOKUP(C17,Liste!A:K,9,FALSE))</f>
        <v/>
      </c>
      <c r="E17" s="72"/>
      <c r="F17" s="73" t="str">
        <f>IF(ISNA(VLOOKUP(H17,Liste!A:K,4,FALSE)),"",VLOOKUP(H17,Liste!A:K,4,FALSE))</f>
        <v/>
      </c>
      <c r="G17" s="74" t="str">
        <f>IF(ISNA(VLOOKUP(H17,Liste!A:K,3,FALSE)),"",VLOOKUP(H17,Liste!A:K,3,FALSE))</f>
        <v/>
      </c>
      <c r="H17" s="74" t="s">
        <v>233</v>
      </c>
      <c r="I17" s="75" t="str">
        <f>IF(ISNA(VLOOKUP(H17,Liste!A:K,9,FALSE)),"",VLOOKUP(H17,Liste!A:K,9,FALSE))</f>
        <v/>
      </c>
      <c r="J17" s="72"/>
      <c r="K17" s="73" t="str">
        <f>IF(ISNA(VLOOKUP(M17,Liste!A:K,4,FALSE)),"",VLOOKUP(M17,Liste!A:K,4,FALSE))</f>
        <v/>
      </c>
      <c r="L17" s="74" t="str">
        <f>IF(ISNA(VLOOKUP(M17,Liste!A:K,3,FALSE)),"",VLOOKUP(M17,Liste!A:K,3,FALSE))</f>
        <v/>
      </c>
      <c r="M17" s="74" t="s">
        <v>266</v>
      </c>
      <c r="N17" s="75" t="str">
        <f>IF(ISNA(VLOOKUP(M17,Liste!A:K,9,FALSE)),"",VLOOKUP(M17,Liste!A:K,9,FALSE))</f>
        <v/>
      </c>
      <c r="O17" s="72"/>
      <c r="P17" s="73" t="str">
        <f>IF(ISNA(VLOOKUP(R17,Liste!A:K,4,FALSE)),"",VLOOKUP(R17,Liste!A:K,4,FALSE))</f>
        <v/>
      </c>
      <c r="Q17" s="74" t="str">
        <f>IF(ISNA(VLOOKUP(R17,Liste!A:K,3,FALSE)),"",VLOOKUP(R17,Liste!A:K,3,FALSE))</f>
        <v/>
      </c>
      <c r="R17" s="74" t="s">
        <v>269</v>
      </c>
      <c r="S17" s="75" t="str">
        <f>IF(ISNA(VLOOKUP(R17,Liste!A:K,9,FALSE)),"",VLOOKUP(R17,Liste!A:K,9,FALSE))</f>
        <v/>
      </c>
    </row>
    <row r="18" spans="1:19" ht="16.5" thickBot="1" x14ac:dyDescent="0.3">
      <c r="A18" s="76"/>
      <c r="B18" s="76"/>
      <c r="C18" s="76"/>
      <c r="D18" s="76"/>
      <c r="E18" s="72"/>
      <c r="F18" s="76"/>
      <c r="G18" s="76"/>
      <c r="H18" s="76"/>
      <c r="I18" s="76"/>
      <c r="J18" s="72"/>
      <c r="K18" s="76"/>
      <c r="L18" s="76"/>
      <c r="M18" s="76"/>
      <c r="N18" s="76"/>
      <c r="O18" s="72"/>
      <c r="P18" s="76"/>
      <c r="Q18" s="76"/>
      <c r="R18" s="76"/>
      <c r="S18" s="76"/>
    </row>
    <row r="19" spans="1:19" s="60" customFormat="1" ht="15.75" x14ac:dyDescent="0.25">
      <c r="A19" s="156" t="s">
        <v>294</v>
      </c>
      <c r="B19" s="157"/>
      <c r="C19" s="157"/>
      <c r="D19" s="158"/>
      <c r="E19" s="68"/>
      <c r="F19" s="156" t="s">
        <v>295</v>
      </c>
      <c r="G19" s="157"/>
      <c r="H19" s="157"/>
      <c r="I19" s="158"/>
      <c r="J19" s="68"/>
      <c r="K19" s="159" t="s">
        <v>296</v>
      </c>
      <c r="L19" s="160"/>
      <c r="M19" s="160"/>
      <c r="N19" s="161"/>
      <c r="O19" s="77"/>
      <c r="P19" s="159" t="s">
        <v>297</v>
      </c>
      <c r="Q19" s="160"/>
      <c r="R19" s="160"/>
      <c r="S19" s="161"/>
    </row>
    <row r="20" spans="1:19" s="60" customFormat="1" ht="15.75" x14ac:dyDescent="0.25">
      <c r="A20" s="65" t="s">
        <v>30</v>
      </c>
      <c r="B20" s="66" t="s">
        <v>253</v>
      </c>
      <c r="C20" s="66" t="s">
        <v>254</v>
      </c>
      <c r="D20" s="67" t="s">
        <v>224</v>
      </c>
      <c r="E20" s="68"/>
      <c r="F20" s="65" t="s">
        <v>30</v>
      </c>
      <c r="G20" s="66" t="s">
        <v>253</v>
      </c>
      <c r="H20" s="66" t="s">
        <v>254</v>
      </c>
      <c r="I20" s="67" t="s">
        <v>224</v>
      </c>
      <c r="J20" s="68"/>
      <c r="K20" s="65" t="s">
        <v>30</v>
      </c>
      <c r="L20" s="66" t="s">
        <v>253</v>
      </c>
      <c r="M20" s="66" t="s">
        <v>254</v>
      </c>
      <c r="N20" s="67" t="s">
        <v>224</v>
      </c>
      <c r="O20" s="68"/>
      <c r="P20" s="65" t="s">
        <v>30</v>
      </c>
      <c r="Q20" s="66" t="s">
        <v>253</v>
      </c>
      <c r="R20" s="66" t="s">
        <v>254</v>
      </c>
      <c r="S20" s="67" t="s">
        <v>224</v>
      </c>
    </row>
    <row r="21" spans="1:19" ht="15.75" x14ac:dyDescent="0.25">
      <c r="A21" s="69" t="str">
        <f>IF(ISNA(VLOOKUP(C21,Liste!A:K,4,FALSE)),"",VLOOKUP(C21,Liste!A:K,4,FALSE))</f>
        <v/>
      </c>
      <c r="B21" s="70" t="str">
        <f>IF(ISNA(VLOOKUP(C21,Liste!A:K,3,FALSE)),"",VLOOKUP(C21,Liste!A:K,3,FALSE))</f>
        <v/>
      </c>
      <c r="C21" s="70" t="s">
        <v>270</v>
      </c>
      <c r="D21" s="71" t="str">
        <f>IF(ISNA(VLOOKUP(C21,Liste!A:K,9,FALSE)),"",VLOOKUP(C21,Liste!A:K,9,FALSE))</f>
        <v/>
      </c>
      <c r="E21" s="72"/>
      <c r="F21" s="69" t="str">
        <f>IF(ISNA(VLOOKUP(H21,Liste!A:K,4,FALSE)),"",VLOOKUP(H21,Liste!A:K,4,FALSE))</f>
        <v/>
      </c>
      <c r="G21" s="70" t="str">
        <f>IF(ISNA(VLOOKUP(H21,Liste!A:K,3,FALSE)),"",VLOOKUP(H21,Liste!A:K,3,FALSE))</f>
        <v/>
      </c>
      <c r="H21" s="78" t="s">
        <v>273</v>
      </c>
      <c r="I21" s="71" t="str">
        <f>IF(ISNA(VLOOKUP(H21,Liste!A:K,9,FALSE)),"",VLOOKUP(H21,Liste!A:K,9,FALSE))</f>
        <v/>
      </c>
      <c r="J21" s="72"/>
      <c r="K21" s="69" t="str">
        <f>IF(ISNA(VLOOKUP(M21,Liste!A:K,4,FALSE)),"",VLOOKUP(M21,Liste!A:K,4,FALSE))</f>
        <v/>
      </c>
      <c r="L21" s="70" t="str">
        <f>IF(ISNA(VLOOKUP(M21,Liste!A:K,3,FALSE)),"",VLOOKUP(M21,Liste!A:K,3,FALSE))</f>
        <v/>
      </c>
      <c r="M21" s="70" t="s">
        <v>276</v>
      </c>
      <c r="N21" s="71" t="str">
        <f>IF(ISNA(VLOOKUP(M21,Liste!A:K,9,FALSE)),"",VLOOKUP(M21,Liste!A:K,9,FALSE))</f>
        <v/>
      </c>
      <c r="O21" s="72"/>
      <c r="P21" s="69" t="str">
        <f>IF(ISNA(VLOOKUP(R21,Liste!A:K,4,FALSE)),"",VLOOKUP(R21,Liste!A:K,4,FALSE))</f>
        <v/>
      </c>
      <c r="Q21" s="70" t="str">
        <f>IF(ISNA(VLOOKUP(R21,Liste!A:K,3,FALSE)),"",VLOOKUP(R21,Liste!A:K,3,FALSE))</f>
        <v/>
      </c>
      <c r="R21" s="70" t="s">
        <v>279</v>
      </c>
      <c r="S21" s="71" t="str">
        <f>IF(ISNA(VLOOKUP(R21,Liste!A:K,9,FALSE)),"",VLOOKUP(R21,Liste!A:K,9,FALSE))</f>
        <v/>
      </c>
    </row>
    <row r="22" spans="1:19" ht="15.75" x14ac:dyDescent="0.25">
      <c r="A22" s="69" t="str">
        <f>IF(ISNA(VLOOKUP(C22,Liste!A:K,4,FALSE)),"",VLOOKUP(C22,Liste!A:K,4,FALSE))</f>
        <v/>
      </c>
      <c r="B22" s="70" t="str">
        <f>IF(ISNA(VLOOKUP(C22,Liste!A:K,3,FALSE)),"",VLOOKUP(C22,Liste!A:K,3,FALSE))</f>
        <v/>
      </c>
      <c r="C22" s="70" t="s">
        <v>271</v>
      </c>
      <c r="D22" s="71" t="str">
        <f>IF(ISNA(VLOOKUP(C22,Liste!A:K,9,FALSE)),"",VLOOKUP(C22,Liste!A:K,9,FALSE))</f>
        <v/>
      </c>
      <c r="E22" s="72"/>
      <c r="F22" s="69" t="str">
        <f>IF(ISNA(VLOOKUP(H22,Liste!A:K,4,FALSE)),"",VLOOKUP(H22,Liste!A:K,4,FALSE))</f>
        <v/>
      </c>
      <c r="G22" s="70" t="str">
        <f>IF(ISNA(VLOOKUP(H22,Liste!A:K,3,FALSE)),"",VLOOKUP(H22,Liste!A:K,3,FALSE))</f>
        <v/>
      </c>
      <c r="H22" s="78" t="s">
        <v>274</v>
      </c>
      <c r="I22" s="71" t="str">
        <f>IF(ISNA(VLOOKUP(H22,Liste!A:K,9,FALSE)),"",VLOOKUP(H22,Liste!A:K,9,FALSE))</f>
        <v/>
      </c>
      <c r="J22" s="72"/>
      <c r="K22" s="69" t="str">
        <f>IF(ISNA(VLOOKUP(M22,Liste!A:K,4,FALSE)),"",VLOOKUP(M22,Liste!A:K,4,FALSE))</f>
        <v/>
      </c>
      <c r="L22" s="70" t="str">
        <f>IF(ISNA(VLOOKUP(M22,Liste!A:K,3,FALSE)),"",VLOOKUP(M22,Liste!A:K,3,FALSE))</f>
        <v/>
      </c>
      <c r="M22" s="70" t="s">
        <v>277</v>
      </c>
      <c r="N22" s="71" t="str">
        <f>IF(ISNA(VLOOKUP(M22,Liste!A:K,9,FALSE)),"",VLOOKUP(M22,Liste!A:K,9,FALSE))</f>
        <v/>
      </c>
      <c r="O22" s="72"/>
      <c r="P22" s="69" t="str">
        <f>IF(ISNA(VLOOKUP(R22,Liste!A:K,4,FALSE)),"",VLOOKUP(R22,Liste!A:K,4,FALSE))</f>
        <v/>
      </c>
      <c r="Q22" s="70" t="str">
        <f>IF(ISNA(VLOOKUP(R22,Liste!A:K,3,FALSE)),"",VLOOKUP(R22,Liste!A:K,3,FALSE))</f>
        <v/>
      </c>
      <c r="R22" s="70" t="s">
        <v>280</v>
      </c>
      <c r="S22" s="71" t="str">
        <f>IF(ISNA(VLOOKUP(R22,Liste!A:K,9,FALSE)),"",VLOOKUP(R22,Liste!A:K,9,FALSE))</f>
        <v/>
      </c>
    </row>
    <row r="23" spans="1:19" ht="16.5" thickBot="1" x14ac:dyDescent="0.3">
      <c r="A23" s="73" t="str">
        <f>IF(ISNA(VLOOKUP(C23,Liste!A:K,4,FALSE)),"",VLOOKUP(C23,Liste!A:K,4,FALSE))</f>
        <v/>
      </c>
      <c r="B23" s="74" t="str">
        <f>IF(ISNA(VLOOKUP(C23,Liste!A:K,3,FALSE)),"",VLOOKUP(C23,Liste!A:K,3,FALSE))</f>
        <v/>
      </c>
      <c r="C23" s="74" t="s">
        <v>272</v>
      </c>
      <c r="D23" s="75" t="str">
        <f>IF(ISNA(VLOOKUP(C23,Liste!A:K,9,FALSE)),"",VLOOKUP(C23,Liste!A:K,9,FALSE))</f>
        <v/>
      </c>
      <c r="E23" s="72"/>
      <c r="F23" s="73" t="str">
        <f>IF(ISNA(VLOOKUP(H23,Liste!A:K,4,FALSE)),"",VLOOKUP(H23,Liste!A:K,4,FALSE))</f>
        <v/>
      </c>
      <c r="G23" s="74" t="str">
        <f>IF(ISNA(VLOOKUP(H23,Liste!A:K,3,FALSE)),"",VLOOKUP(H23,Liste!A:K,3,FALSE))</f>
        <v/>
      </c>
      <c r="H23" s="79" t="s">
        <v>275</v>
      </c>
      <c r="I23" s="75" t="str">
        <f>IF(ISNA(VLOOKUP(H23,Liste!A:K,9,FALSE)),"",VLOOKUP(H23,Liste!A:K,9,FALSE))</f>
        <v/>
      </c>
      <c r="J23" s="72"/>
      <c r="K23" s="73" t="str">
        <f>IF(ISNA(VLOOKUP(M23,Liste!A:K,4,FALSE)),"",VLOOKUP(M23,Liste!A:K,4,FALSE))</f>
        <v/>
      </c>
      <c r="L23" s="74" t="str">
        <f>IF(ISNA(VLOOKUP(M23,Liste!A:K,3,FALSE)),"",VLOOKUP(M23,Liste!A:K,3,FALSE))</f>
        <v/>
      </c>
      <c r="M23" s="74" t="s">
        <v>278</v>
      </c>
      <c r="N23" s="75" t="str">
        <f>IF(ISNA(VLOOKUP(M23,Liste!A:K,9,FALSE)),"",VLOOKUP(M23,Liste!A:K,9,FALSE))</f>
        <v/>
      </c>
      <c r="O23" s="72"/>
      <c r="P23" s="73" t="str">
        <f>IF(ISNA(VLOOKUP(R23,Liste!A:K,4,FALSE)),"",VLOOKUP(R23,Liste!A:K,4,FALSE))</f>
        <v/>
      </c>
      <c r="Q23" s="74" t="str">
        <f>IF(ISNA(VLOOKUP(R23,Liste!A:K,3,FALSE)),"",VLOOKUP(R23,Liste!A:K,3,FALSE))</f>
        <v/>
      </c>
      <c r="R23" s="74" t="s">
        <v>281</v>
      </c>
      <c r="S23" s="75" t="str">
        <f>IF(ISNA(VLOOKUP(R23,Liste!A:K,9,FALSE)),"",VLOOKUP(R23,Liste!A:K,9,FALSE))</f>
        <v/>
      </c>
    </row>
  </sheetData>
  <sheetProtection sheet="1" objects="1" scenarios="1"/>
  <mergeCells count="16">
    <mergeCell ref="A1:D1"/>
    <mergeCell ref="F1:I1"/>
    <mergeCell ref="K1:N1"/>
    <mergeCell ref="P1:S1"/>
    <mergeCell ref="F7:I7"/>
    <mergeCell ref="A19:D19"/>
    <mergeCell ref="F19:I19"/>
    <mergeCell ref="K19:N19"/>
    <mergeCell ref="P19:S19"/>
    <mergeCell ref="A7:D7"/>
    <mergeCell ref="K7:N7"/>
    <mergeCell ref="P7:S7"/>
    <mergeCell ref="A13:D13"/>
    <mergeCell ref="F13:I13"/>
    <mergeCell ref="K13:N13"/>
    <mergeCell ref="P13:S13"/>
  </mergeCells>
  <pageMargins left="0.25" right="0.25" top="0.75" bottom="0.75" header="0.3" footer="0.3"/>
  <pageSetup paperSize="9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2C832-167D-45C8-AC06-1FD482E5967B}">
  <sheetPr codeName="Feuil104"/>
  <dimension ref="A1:Q23"/>
  <sheetViews>
    <sheetView workbookViewId="0">
      <selection activeCell="F3" sqref="F3"/>
    </sheetView>
  </sheetViews>
  <sheetFormatPr baseColWidth="10" defaultRowHeight="12.75" x14ac:dyDescent="0.2"/>
  <cols>
    <col min="1" max="8" width="8.42578125" style="1" customWidth="1"/>
    <col min="9" max="9" width="7.140625" style="1" customWidth="1"/>
    <col min="10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VLOOKUP(F2,Liste!B:C,2,FALSE)</f>
        <v>#N/A</v>
      </c>
      <c r="C1" s="162"/>
      <c r="D1" s="162"/>
      <c r="E1" s="1" t="s">
        <v>131</v>
      </c>
      <c r="G1" s="162" t="e">
        <f>VLOOKUP(F2,Liste!B:J,5,FALSE)</f>
        <v>#N/A</v>
      </c>
      <c r="H1" s="162"/>
      <c r="I1" s="162"/>
    </row>
    <row r="2" spans="1:17" x14ac:dyDescent="0.2">
      <c r="A2" s="1" t="s">
        <v>30</v>
      </c>
      <c r="B2" s="162" t="e">
        <f>VLOOKUP(F2,Liste!B:E,3,FALSE)</f>
        <v>#N/A</v>
      </c>
      <c r="C2" s="162"/>
      <c r="D2" s="162"/>
      <c r="E2" s="1" t="s">
        <v>132</v>
      </c>
      <c r="F2" s="1" t="str">
        <f>Feuil1!F14</f>
        <v>5D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VLOOKUP(F2,Liste!B:E,4,FALSE)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99">
        <v>1</v>
      </c>
      <c r="C6" s="99">
        <v>2</v>
      </c>
      <c r="D6" s="99">
        <v>3</v>
      </c>
      <c r="E6" s="166"/>
      <c r="F6" s="166"/>
      <c r="G6" s="165"/>
      <c r="H6" s="165"/>
      <c r="J6" s="165"/>
      <c r="K6" s="99">
        <v>1</v>
      </c>
      <c r="L6" s="99">
        <v>2</v>
      </c>
      <c r="M6" s="99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87EF1-AF4D-4AFB-8A72-D8F3B27FA0D5}">
  <sheetPr codeName="Feuil134"/>
  <dimension ref="A1:Q23"/>
  <sheetViews>
    <sheetView workbookViewId="0">
      <selection activeCell="E5" sqref="E5:E6"/>
    </sheetView>
  </sheetViews>
  <sheetFormatPr baseColWidth="10" defaultRowHeight="12.75" x14ac:dyDescent="0.2"/>
  <cols>
    <col min="1" max="8" width="8.42578125" style="1" customWidth="1"/>
    <col min="9" max="9" width="7.5703125" style="1" customWidth="1"/>
    <col min="10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VLOOKUP(F2,Liste!B:J,2,FALSE)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VLOOKUP(F2,Liste!B:E,3,FALSE)</f>
        <v>#N/A</v>
      </c>
      <c r="C2" s="162"/>
      <c r="D2" s="162"/>
      <c r="E2" s="1" t="s">
        <v>132</v>
      </c>
      <c r="F2" s="1" t="str">
        <f>Feuil1!F15</f>
        <v>5E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VLOOKUP(F2,Liste!B:E,4,FALSE)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99">
        <v>1</v>
      </c>
      <c r="C6" s="99">
        <v>2</v>
      </c>
      <c r="D6" s="99">
        <v>3</v>
      </c>
      <c r="E6" s="166"/>
      <c r="F6" s="166"/>
      <c r="G6" s="165"/>
      <c r="H6" s="165"/>
      <c r="J6" s="165"/>
      <c r="K6" s="99">
        <v>1</v>
      </c>
      <c r="L6" s="99">
        <v>2</v>
      </c>
      <c r="M6" s="99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6B143-6FC8-4EE4-92A8-0344D8F96AFC}">
  <sheetPr codeName="Feuil135"/>
  <dimension ref="A1:Q23"/>
  <sheetViews>
    <sheetView workbookViewId="0">
      <selection activeCell="F3" sqref="F3"/>
    </sheetView>
  </sheetViews>
  <sheetFormatPr baseColWidth="10" defaultRowHeight="12.75" x14ac:dyDescent="0.2"/>
  <cols>
    <col min="1" max="8" width="8.42578125" style="1" customWidth="1"/>
    <col min="9" max="9" width="8" style="1" customWidth="1"/>
    <col min="10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VLOOKUP(F2,Liste!B:J,2,FALSE)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Feuil1!F16</f>
        <v>5F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99">
        <v>1</v>
      </c>
      <c r="C6" s="99">
        <v>2</v>
      </c>
      <c r="D6" s="99">
        <v>3</v>
      </c>
      <c r="E6" s="166"/>
      <c r="F6" s="166"/>
      <c r="G6" s="165"/>
      <c r="H6" s="165"/>
      <c r="J6" s="165"/>
      <c r="K6" s="99">
        <v>1</v>
      </c>
      <c r="L6" s="99">
        <v>2</v>
      </c>
      <c r="M6" s="99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97211-3D83-437E-9E2E-B6530C7F27AE}">
  <sheetPr codeName="Feuil144"/>
  <dimension ref="A1:Q23"/>
  <sheetViews>
    <sheetView workbookViewId="0">
      <selection activeCell="F2" sqref="F2"/>
    </sheetView>
  </sheetViews>
  <sheetFormatPr baseColWidth="10" defaultRowHeight="12.75" x14ac:dyDescent="0.2"/>
  <cols>
    <col min="1" max="8" width="8.42578125" style="1" customWidth="1"/>
    <col min="9" max="9" width="8" style="1" customWidth="1"/>
    <col min="10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VLOOKUP(F2,Liste!B:J,2,FALSE)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Feuil1!F17</f>
        <v>5G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99">
        <v>1</v>
      </c>
      <c r="C6" s="99">
        <v>2</v>
      </c>
      <c r="D6" s="99">
        <v>3</v>
      </c>
      <c r="E6" s="166"/>
      <c r="F6" s="166"/>
      <c r="G6" s="165"/>
      <c r="H6" s="165"/>
      <c r="J6" s="165"/>
      <c r="K6" s="99">
        <v>1</v>
      </c>
      <c r="L6" s="99">
        <v>2</v>
      </c>
      <c r="M6" s="99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A303E-A7DF-44CB-82BE-C2009C406C27}">
  <sheetPr codeName="Feuil145"/>
  <dimension ref="A1:Q23"/>
  <sheetViews>
    <sheetView workbookViewId="0">
      <selection activeCell="F3" sqref="F3"/>
    </sheetView>
  </sheetViews>
  <sheetFormatPr baseColWidth="10" defaultRowHeight="12.75" x14ac:dyDescent="0.2"/>
  <cols>
    <col min="1" max="8" width="8.42578125" style="1" customWidth="1"/>
    <col min="9" max="9" width="8" style="1" customWidth="1"/>
    <col min="10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Feuil1!F18</f>
        <v>5H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99">
        <v>1</v>
      </c>
      <c r="C6" s="99">
        <v>2</v>
      </c>
      <c r="D6" s="99">
        <v>3</v>
      </c>
      <c r="E6" s="166"/>
      <c r="F6" s="166"/>
      <c r="G6" s="165"/>
      <c r="H6" s="165"/>
      <c r="J6" s="165"/>
      <c r="K6" s="99">
        <v>1</v>
      </c>
      <c r="L6" s="99">
        <v>2</v>
      </c>
      <c r="M6" s="99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3FA66-8483-4B13-B980-B189BF2D7200}">
  <sheetPr codeName="Feuil146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VLOOKUP(F2,Liste!B:J,2,FALSE)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Feuil1!F19</f>
        <v>6A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99">
        <v>1</v>
      </c>
      <c r="C6" s="99">
        <v>2</v>
      </c>
      <c r="D6" s="99">
        <v>3</v>
      </c>
      <c r="E6" s="166"/>
      <c r="F6" s="166"/>
      <c r="G6" s="165"/>
      <c r="H6" s="165"/>
      <c r="J6" s="165"/>
      <c r="K6" s="99">
        <v>1</v>
      </c>
      <c r="L6" s="99">
        <v>2</v>
      </c>
      <c r="M6" s="99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A1269-C588-46EB-954B-DD40BF017F60}">
  <sheetPr codeName="Feuil147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VLOOKUP(F2,Liste!B:J,2,FALSE)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Feuil1!F20</f>
        <v>6B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99">
        <v>1</v>
      </c>
      <c r="C6" s="99">
        <v>2</v>
      </c>
      <c r="D6" s="99">
        <v>3</v>
      </c>
      <c r="E6" s="166"/>
      <c r="F6" s="166"/>
      <c r="G6" s="165"/>
      <c r="H6" s="165"/>
      <c r="J6" s="165"/>
      <c r="K6" s="99">
        <v>1</v>
      </c>
      <c r="L6" s="99">
        <v>2</v>
      </c>
      <c r="M6" s="99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A859E-5F67-4A78-8757-846222965C86}">
  <sheetPr codeName="Feuil148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VLOOKUP(F2,Liste!B:J,2,FALSE)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Feuil1!F21</f>
        <v>6C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99">
        <v>1</v>
      </c>
      <c r="C6" s="99">
        <v>2</v>
      </c>
      <c r="D6" s="99">
        <v>3</v>
      </c>
      <c r="E6" s="166"/>
      <c r="F6" s="166"/>
      <c r="G6" s="165"/>
      <c r="H6" s="165"/>
      <c r="J6" s="165"/>
      <c r="K6" s="99">
        <v>1</v>
      </c>
      <c r="L6" s="99">
        <v>2</v>
      </c>
      <c r="M6" s="99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1639F-3ADA-4B81-BDB5-7C67DF67F39F}">
  <sheetPr codeName="Feuil149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VLOOKUP(F2,Liste!B:J,2,FALSE)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Feuil1!F22</f>
        <v>6D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99">
        <v>1</v>
      </c>
      <c r="C6" s="99">
        <v>2</v>
      </c>
      <c r="D6" s="99">
        <v>3</v>
      </c>
      <c r="E6" s="166"/>
      <c r="F6" s="166"/>
      <c r="G6" s="165"/>
      <c r="H6" s="165"/>
      <c r="J6" s="165"/>
      <c r="K6" s="99">
        <v>1</v>
      </c>
      <c r="L6" s="99">
        <v>2</v>
      </c>
      <c r="M6" s="99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e">
        <f>VLOOKUP(F2,Liste!B:J,2,FALSE)</f>
        <v>#N/A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92CF6-07B2-481F-BF55-7894DAEFC62D}">
  <sheetPr codeName="Feuil150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VLOOKUP(F2,Liste!B:J,2,FALSE)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Feuil1!F23</f>
        <v>6E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99">
        <v>1</v>
      </c>
      <c r="C6" s="99">
        <v>2</v>
      </c>
      <c r="D6" s="99">
        <v>3</v>
      </c>
      <c r="E6" s="166"/>
      <c r="F6" s="166"/>
      <c r="G6" s="165"/>
      <c r="H6" s="165"/>
      <c r="J6" s="165"/>
      <c r="K6" s="99">
        <v>1</v>
      </c>
      <c r="L6" s="99">
        <v>2</v>
      </c>
      <c r="M6" s="99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A1B2E-3FC5-4CC7-9D7E-A9A4740EACA8}">
  <sheetPr codeName="Feuil6"/>
  <dimension ref="A1:Q23"/>
  <sheetViews>
    <sheetView workbookViewId="0">
      <selection activeCell="F3" sqref="F3"/>
    </sheetView>
  </sheetViews>
  <sheetFormatPr baseColWidth="10" defaultRowHeight="12.75" x14ac:dyDescent="0.2"/>
  <cols>
    <col min="1" max="8" width="8.42578125" style="1" customWidth="1"/>
    <col min="9" max="9" width="7.7109375" style="1" customWidth="1"/>
    <col min="10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VLOOKUP(F2,Liste!B:J,2,FALSE)</f>
        <v>#N/A</v>
      </c>
      <c r="C1" s="162"/>
      <c r="D1" s="162"/>
      <c r="E1" s="1" t="s">
        <v>131</v>
      </c>
      <c r="G1" s="162" t="e">
        <f>VLOOKUP(F2,Liste!B:J,5,FALSE)</f>
        <v>#N/A</v>
      </c>
      <c r="H1" s="162"/>
      <c r="I1" s="162"/>
    </row>
    <row r="2" spans="1:17" x14ac:dyDescent="0.2">
      <c r="A2" s="1" t="s">
        <v>30</v>
      </c>
      <c r="B2" s="162" t="e">
        <f>VLOOKUP(F2,Liste!B:E,3,FALSE)</f>
        <v>#N/A</v>
      </c>
      <c r="C2" s="162"/>
      <c r="D2" s="162"/>
      <c r="E2" s="1" t="s">
        <v>132</v>
      </c>
      <c r="F2" s="1" t="str">
        <f>Feuil1!B11</f>
        <v>1A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VLOOKUP(F2,Liste!B:E,4,FALSE)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3">
        <v>1</v>
      </c>
      <c r="C6" s="13">
        <v>2</v>
      </c>
      <c r="D6" s="13">
        <v>3</v>
      </c>
      <c r="E6" s="166"/>
      <c r="F6" s="166"/>
      <c r="G6" s="165"/>
      <c r="H6" s="165"/>
      <c r="J6" s="165"/>
      <c r="K6" s="13">
        <v>1</v>
      </c>
      <c r="L6" s="13">
        <v>2</v>
      </c>
      <c r="M6" s="13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O5:O6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E1943-A08C-4912-8D36-C4454D74E85D}">
  <sheetPr codeName="Feuil151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VLOOKUP(F2,Liste!B:J,2,FALSE)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Feuil1!F24</f>
        <v>6F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99">
        <v>1</v>
      </c>
      <c r="C6" s="99">
        <v>2</v>
      </c>
      <c r="D6" s="99">
        <v>3</v>
      </c>
      <c r="E6" s="166"/>
      <c r="F6" s="166"/>
      <c r="G6" s="165"/>
      <c r="H6" s="165"/>
      <c r="J6" s="165"/>
      <c r="K6" s="99">
        <v>1</v>
      </c>
      <c r="L6" s="99">
        <v>2</v>
      </c>
      <c r="M6" s="99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175AA-BF7B-4BF2-8DAE-AC904FE41B40}">
  <sheetPr codeName="Feuil152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Feuil1!F25</f>
        <v>6G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99">
        <v>1</v>
      </c>
      <c r="C6" s="99">
        <v>2</v>
      </c>
      <c r="D6" s="99">
        <v>3</v>
      </c>
      <c r="E6" s="166"/>
      <c r="F6" s="166"/>
      <c r="G6" s="165"/>
      <c r="H6" s="165"/>
      <c r="J6" s="165"/>
      <c r="K6" s="99">
        <v>1</v>
      </c>
      <c r="L6" s="99">
        <v>2</v>
      </c>
      <c r="M6" s="99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46C9D-942A-43B3-A012-7548E6137D30}">
  <sheetPr codeName="Feuil153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Feuil1!F26</f>
        <v>6H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99">
        <v>1</v>
      </c>
      <c r="C6" s="99">
        <v>2</v>
      </c>
      <c r="D6" s="99">
        <v>3</v>
      </c>
      <c r="E6" s="166"/>
      <c r="F6" s="166"/>
      <c r="G6" s="165"/>
      <c r="H6" s="165"/>
      <c r="J6" s="165"/>
      <c r="K6" s="99">
        <v>1</v>
      </c>
      <c r="L6" s="99">
        <v>2</v>
      </c>
      <c r="M6" s="99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CF1AF-BB72-4F23-8350-48CA7C825C7D}">
  <sheetPr codeName="Feuil154"/>
  <dimension ref="A1:Q23"/>
  <sheetViews>
    <sheetView workbookViewId="0">
      <selection activeCell="F2" sqref="F2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Feuil1!H11</f>
        <v>7A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99">
        <v>1</v>
      </c>
      <c r="C6" s="99">
        <v>2</v>
      </c>
      <c r="D6" s="99">
        <v>3</v>
      </c>
      <c r="E6" s="166"/>
      <c r="F6" s="166"/>
      <c r="G6" s="165"/>
      <c r="H6" s="165"/>
      <c r="J6" s="165"/>
      <c r="K6" s="99">
        <v>1</v>
      </c>
      <c r="L6" s="99">
        <v>2</v>
      </c>
      <c r="M6" s="99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58B15-E2ED-43B4-817E-1BC3E7679E07}">
  <sheetPr codeName="Feuil155"/>
  <dimension ref="A1:Q23"/>
  <sheetViews>
    <sheetView workbookViewId="0"/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Feuil1!H12</f>
        <v>7B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99">
        <v>1</v>
      </c>
      <c r="C6" s="99">
        <v>2</v>
      </c>
      <c r="D6" s="99">
        <v>3</v>
      </c>
      <c r="E6" s="166"/>
      <c r="F6" s="166"/>
      <c r="G6" s="165"/>
      <c r="H6" s="165"/>
      <c r="J6" s="165"/>
      <c r="K6" s="99">
        <v>1</v>
      </c>
      <c r="L6" s="99">
        <v>2</v>
      </c>
      <c r="M6" s="99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730D7-6067-4F43-8635-6D5AF70DC69D}">
  <sheetPr codeName="Feuil156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Feuil1!H13</f>
        <v>7C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99">
        <v>1</v>
      </c>
      <c r="C6" s="99">
        <v>2</v>
      </c>
      <c r="D6" s="99">
        <v>3</v>
      </c>
      <c r="E6" s="166"/>
      <c r="F6" s="166"/>
      <c r="G6" s="165"/>
      <c r="H6" s="165"/>
      <c r="J6" s="165"/>
      <c r="K6" s="99">
        <v>1</v>
      </c>
      <c r="L6" s="99">
        <v>2</v>
      </c>
      <c r="M6" s="99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672B5-1228-4DD5-9F4E-922973C95E7D}">
  <sheetPr codeName="Feuil157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Feuil1!H14</f>
        <v>7D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99">
        <v>1</v>
      </c>
      <c r="C6" s="99">
        <v>2</v>
      </c>
      <c r="D6" s="99">
        <v>3</v>
      </c>
      <c r="E6" s="166"/>
      <c r="F6" s="166"/>
      <c r="G6" s="165"/>
      <c r="H6" s="165"/>
      <c r="J6" s="165"/>
      <c r="K6" s="99">
        <v>1</v>
      </c>
      <c r="L6" s="99">
        <v>2</v>
      </c>
      <c r="M6" s="99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59D7C-62F9-410E-83B7-5385AC6A3E24}">
  <sheetPr codeName="Feuil158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Feuil1!H15</f>
        <v>7E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99">
        <v>1</v>
      </c>
      <c r="C6" s="99">
        <v>2</v>
      </c>
      <c r="D6" s="99">
        <v>3</v>
      </c>
      <c r="E6" s="166"/>
      <c r="F6" s="166"/>
      <c r="G6" s="165"/>
      <c r="H6" s="165"/>
      <c r="J6" s="165"/>
      <c r="K6" s="99">
        <v>1</v>
      </c>
      <c r="L6" s="99">
        <v>2</v>
      </c>
      <c r="M6" s="99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5A8BD-5737-4738-957D-EEFD9C6CA8CF}">
  <sheetPr codeName="Feuil159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Feuil1!H16</f>
        <v>7F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99">
        <v>1</v>
      </c>
      <c r="C6" s="99">
        <v>2</v>
      </c>
      <c r="D6" s="99">
        <v>3</v>
      </c>
      <c r="E6" s="166"/>
      <c r="F6" s="166"/>
      <c r="G6" s="165"/>
      <c r="H6" s="165"/>
      <c r="J6" s="165"/>
      <c r="K6" s="99">
        <v>1</v>
      </c>
      <c r="L6" s="99">
        <v>2</v>
      </c>
      <c r="M6" s="99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DC124-44A5-4823-85B3-4F1BC44C53DF}">
  <sheetPr codeName="Feuil160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Feuil1!H17</f>
        <v>7G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99">
        <v>1</v>
      </c>
      <c r="C6" s="99">
        <v>2</v>
      </c>
      <c r="D6" s="99">
        <v>3</v>
      </c>
      <c r="E6" s="166"/>
      <c r="F6" s="166"/>
      <c r="G6" s="165"/>
      <c r="H6" s="165"/>
      <c r="J6" s="165"/>
      <c r="K6" s="99">
        <v>1</v>
      </c>
      <c r="L6" s="99">
        <v>2</v>
      </c>
      <c r="M6" s="99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3F4CC-18BF-4320-977D-7DB77CA22869}">
  <sheetPr codeName="Feuil101"/>
  <dimension ref="A1:Q23"/>
  <sheetViews>
    <sheetView workbookViewId="0"/>
  </sheetViews>
  <sheetFormatPr baseColWidth="10" defaultRowHeight="12.75" x14ac:dyDescent="0.2"/>
  <cols>
    <col min="1" max="8" width="8.42578125" style="1" customWidth="1"/>
    <col min="9" max="9" width="7.5703125" style="1" customWidth="1"/>
    <col min="10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VLOOKUP(F2,Liste!B:C,2,FALSE)</f>
        <v>#N/A</v>
      </c>
      <c r="C1" s="162"/>
      <c r="D1" s="162"/>
      <c r="E1" s="1" t="s">
        <v>131</v>
      </c>
      <c r="G1" s="162" t="e">
        <f>VLOOKUP(F2,Liste!B:J,5,FALSE)</f>
        <v>#N/A</v>
      </c>
      <c r="H1" s="162"/>
      <c r="I1" s="162"/>
    </row>
    <row r="2" spans="1:17" x14ac:dyDescent="0.2">
      <c r="A2" s="1" t="s">
        <v>30</v>
      </c>
      <c r="B2" s="162" t="e">
        <f>VLOOKUP(F2,Liste!B:E,3,FALSE)</f>
        <v>#N/A</v>
      </c>
      <c r="C2" s="162"/>
      <c r="D2" s="162"/>
      <c r="E2" s="1" t="s">
        <v>132</v>
      </c>
      <c r="F2" s="1" t="str">
        <f>Feuil1!B12</f>
        <v>1B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VLOOKUP(F2,Liste!B:J,4,FALSE)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3">
        <v>1</v>
      </c>
      <c r="C6" s="13">
        <v>2</v>
      </c>
      <c r="D6" s="13">
        <v>3</v>
      </c>
      <c r="E6" s="166"/>
      <c r="F6" s="166"/>
      <c r="G6" s="165"/>
      <c r="H6" s="165"/>
      <c r="J6" s="165"/>
      <c r="K6" s="13">
        <v>1</v>
      </c>
      <c r="L6" s="13">
        <v>2</v>
      </c>
      <c r="M6" s="13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O5:O6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52A68-FE7E-4A20-9A8F-0897EB0B25A0}">
  <sheetPr codeName="Feuil161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Feuil1!H18</f>
        <v>7H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99">
        <v>1</v>
      </c>
      <c r="C6" s="99">
        <v>2</v>
      </c>
      <c r="D6" s="99">
        <v>3</v>
      </c>
      <c r="E6" s="166"/>
      <c r="F6" s="166"/>
      <c r="G6" s="165"/>
      <c r="H6" s="165"/>
      <c r="J6" s="165"/>
      <c r="K6" s="99">
        <v>1</v>
      </c>
      <c r="L6" s="99">
        <v>2</v>
      </c>
      <c r="M6" s="99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F8E8C-814E-4B20-BC5A-2E8054C7828A}">
  <sheetPr codeName="Feuil162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Feuil1!H19</f>
        <v>8A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99">
        <v>1</v>
      </c>
      <c r="C6" s="99">
        <v>2</v>
      </c>
      <c r="D6" s="99">
        <v>3</v>
      </c>
      <c r="E6" s="166"/>
      <c r="F6" s="166"/>
      <c r="G6" s="165"/>
      <c r="H6" s="165"/>
      <c r="J6" s="165"/>
      <c r="K6" s="99">
        <v>1</v>
      </c>
      <c r="L6" s="99">
        <v>2</v>
      </c>
      <c r="M6" s="99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31009-67CB-4DF4-8AC3-CAF0C16B9F4A}">
  <sheetPr codeName="Feuil163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Feuil1!H20</f>
        <v>8B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99">
        <v>1</v>
      </c>
      <c r="C6" s="99">
        <v>2</v>
      </c>
      <c r="D6" s="99">
        <v>3</v>
      </c>
      <c r="E6" s="166"/>
      <c r="F6" s="166"/>
      <c r="G6" s="165"/>
      <c r="H6" s="165"/>
      <c r="J6" s="165"/>
      <c r="K6" s="99">
        <v>1</v>
      </c>
      <c r="L6" s="99">
        <v>2</v>
      </c>
      <c r="M6" s="99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EC916-4541-4786-8584-C1905A0CDA32}">
  <sheetPr codeName="Feuil167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Feuil1!H21</f>
        <v>8C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99">
        <v>1</v>
      </c>
      <c r="C6" s="99">
        <v>2</v>
      </c>
      <c r="D6" s="99">
        <v>3</v>
      </c>
      <c r="E6" s="166"/>
      <c r="F6" s="166"/>
      <c r="G6" s="165"/>
      <c r="H6" s="165"/>
      <c r="J6" s="165"/>
      <c r="K6" s="99">
        <v>1</v>
      </c>
      <c r="L6" s="99">
        <v>2</v>
      </c>
      <c r="M6" s="99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0B2F1-A535-4AF5-8109-08A2CDB9C768}">
  <sheetPr codeName="Feuil168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Feuil1!H22</f>
        <v>8D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99">
        <v>1</v>
      </c>
      <c r="C6" s="99">
        <v>2</v>
      </c>
      <c r="D6" s="99">
        <v>3</v>
      </c>
      <c r="E6" s="166"/>
      <c r="F6" s="166"/>
      <c r="G6" s="165"/>
      <c r="H6" s="165"/>
      <c r="J6" s="165"/>
      <c r="K6" s="99">
        <v>1</v>
      </c>
      <c r="L6" s="99">
        <v>2</v>
      </c>
      <c r="M6" s="99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0B94F-C054-4C50-98CB-2A890568180E}">
  <sheetPr codeName="Feuil169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Feuil1!H23</f>
        <v>8E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99">
        <v>1</v>
      </c>
      <c r="C6" s="99">
        <v>2</v>
      </c>
      <c r="D6" s="99">
        <v>3</v>
      </c>
      <c r="E6" s="166"/>
      <c r="F6" s="166"/>
      <c r="G6" s="165"/>
      <c r="H6" s="165"/>
      <c r="J6" s="165"/>
      <c r="K6" s="99">
        <v>1</v>
      </c>
      <c r="L6" s="99">
        <v>2</v>
      </c>
      <c r="M6" s="99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DDDAC-02D6-448A-8501-0818EEA9BBC5}">
  <sheetPr codeName="Feuil170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Feuil1!H24</f>
        <v>8F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99">
        <v>1</v>
      </c>
      <c r="C6" s="99">
        <v>2</v>
      </c>
      <c r="D6" s="99">
        <v>3</v>
      </c>
      <c r="E6" s="166"/>
      <c r="F6" s="166"/>
      <c r="G6" s="165"/>
      <c r="H6" s="165"/>
      <c r="J6" s="165"/>
      <c r="K6" s="99">
        <v>1</v>
      </c>
      <c r="L6" s="99">
        <v>2</v>
      </c>
      <c r="M6" s="99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6B942-05C9-4B03-A421-AEA2B76F2BFA}">
  <sheetPr codeName="Feuil171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Feuil1!H25</f>
        <v>8G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99">
        <v>1</v>
      </c>
      <c r="C6" s="99">
        <v>2</v>
      </c>
      <c r="D6" s="99">
        <v>3</v>
      </c>
      <c r="E6" s="166"/>
      <c r="F6" s="166"/>
      <c r="G6" s="165"/>
      <c r="H6" s="165"/>
      <c r="J6" s="165"/>
      <c r="K6" s="99">
        <v>1</v>
      </c>
      <c r="L6" s="99">
        <v>2</v>
      </c>
      <c r="M6" s="99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6FA79-DE8D-49FB-A63A-5F5650B6500E}">
  <sheetPr codeName="Feuil172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Feuil1!H26</f>
        <v>8H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99">
        <v>1</v>
      </c>
      <c r="C6" s="99">
        <v>2</v>
      </c>
      <c r="D6" s="99">
        <v>3</v>
      </c>
      <c r="E6" s="166"/>
      <c r="F6" s="166"/>
      <c r="G6" s="165"/>
      <c r="H6" s="165"/>
      <c r="J6" s="165"/>
      <c r="K6" s="99">
        <v>1</v>
      </c>
      <c r="L6" s="99">
        <v>2</v>
      </c>
      <c r="M6" s="99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14308-5DE8-4989-9F54-733A3F120609}">
  <sheetPr codeName="Feuil173"/>
  <dimension ref="A1:Q23"/>
  <sheetViews>
    <sheetView workbookViewId="0">
      <selection activeCell="F2" sqref="F2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Feuil1!J11</f>
        <v>9A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96D14-29AD-4B5C-A1DF-1FA95AAD14D7}">
  <sheetPr codeName="Feuil100"/>
  <dimension ref="A1:Q23"/>
  <sheetViews>
    <sheetView workbookViewId="0">
      <selection activeCell="F3" sqref="F3"/>
    </sheetView>
  </sheetViews>
  <sheetFormatPr baseColWidth="10" defaultRowHeight="12.75" x14ac:dyDescent="0.2"/>
  <cols>
    <col min="1" max="8" width="8.42578125" style="1" customWidth="1"/>
    <col min="9" max="9" width="7" style="1" customWidth="1"/>
    <col min="10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VLOOKUP(F2,Liste!B:C,2,FALSE)</f>
        <v>#N/A</v>
      </c>
      <c r="C1" s="162"/>
      <c r="D1" s="162"/>
      <c r="E1" s="1" t="s">
        <v>131</v>
      </c>
      <c r="G1" s="162" t="e">
        <f>VLOOKUP(F2,Liste!B:J,5,FALSE)</f>
        <v>#N/A</v>
      </c>
      <c r="H1" s="162"/>
      <c r="I1" s="162"/>
    </row>
    <row r="2" spans="1:17" x14ac:dyDescent="0.2">
      <c r="A2" s="1" t="s">
        <v>30</v>
      </c>
      <c r="B2" s="162" t="e">
        <f>VLOOKUP(F2,Liste!B:E,3,FALSE)</f>
        <v>#N/A</v>
      </c>
      <c r="C2" s="162"/>
      <c r="D2" s="162"/>
      <c r="E2" s="1" t="s">
        <v>132</v>
      </c>
      <c r="F2" s="1" t="str">
        <f>Feuil1!B13</f>
        <v>1C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VLOOKUP(F2,Liste!B:E,4,FALSE)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3">
        <v>1</v>
      </c>
      <c r="C6" s="13">
        <v>2</v>
      </c>
      <c r="D6" s="13">
        <v>3</v>
      </c>
      <c r="E6" s="166"/>
      <c r="F6" s="166"/>
      <c r="G6" s="165"/>
      <c r="H6" s="165"/>
      <c r="J6" s="165"/>
      <c r="K6" s="13">
        <v>1</v>
      </c>
      <c r="L6" s="13">
        <v>2</v>
      </c>
      <c r="M6" s="13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O5:O6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5AB5B-19D4-4190-B8F6-44EF9CA2FFF5}">
  <sheetPr codeName="Feuil174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Feuil1!J12</f>
        <v>9B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02B8C-FF33-471D-B2CA-609ED521E5A2}">
  <sheetPr codeName="Feuil175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Feuil1!J13</f>
        <v>9C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B812D-8520-47DB-A425-B1B26460AA24}">
  <sheetPr codeName="Feuil176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Feuil1!J14</f>
        <v>9D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B8C6E-35A5-4702-9FFB-31745CC5EB91}">
  <sheetPr codeName="Feuil177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Feuil1!J15</f>
        <v>9E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752B0-9039-4AC1-90E0-2BB5963EC439}">
  <sheetPr codeName="Feuil178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Feuil1!J16</f>
        <v>9F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B0A15-8163-4C35-9E7F-0E2DB5354673}">
  <sheetPr codeName="Feuil179"/>
  <dimension ref="A1:Q23"/>
  <sheetViews>
    <sheetView workbookViewId="0">
      <selection activeCell="F2" sqref="F2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Feuil1!J17</f>
        <v>9G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410A4-A74C-430A-AB23-DE13B009BF5A}">
  <sheetPr codeName="Feuil180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Feuil1!J18</f>
        <v>9H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BA15F-CB31-4BB1-8B04-88F745009FD8}">
  <sheetPr codeName="Feuil181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Feuil1!J19</f>
        <v>10A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19DFB-20F4-4828-8D27-98AD663AADFB}">
  <sheetPr codeName="Feuil182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Feuil1!J20</f>
        <v>10B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4C24D-FF6A-4C53-A51B-4195DCFEB11C}">
  <sheetPr codeName="Feuil183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Feuil1!J21</f>
        <v>10C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FB76D-3B38-4E30-8158-002298B6135A}">
  <sheetPr codeName="Feuil99"/>
  <dimension ref="A1:Q23"/>
  <sheetViews>
    <sheetView workbookViewId="0">
      <selection activeCell="F2" sqref="F2"/>
    </sheetView>
  </sheetViews>
  <sheetFormatPr baseColWidth="10" defaultRowHeight="12.75" x14ac:dyDescent="0.2"/>
  <cols>
    <col min="1" max="8" width="8.42578125" style="1" customWidth="1"/>
    <col min="9" max="9" width="7.140625" style="1" customWidth="1"/>
    <col min="10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VLOOKUP(F2,Liste!B:C,2,FALSE)</f>
        <v>#N/A</v>
      </c>
      <c r="C1" s="162"/>
      <c r="D1" s="162"/>
      <c r="E1" s="1" t="s">
        <v>131</v>
      </c>
      <c r="G1" s="162" t="e">
        <f>VLOOKUP(F2,Liste!B:J,5,FALSE)</f>
        <v>#N/A</v>
      </c>
      <c r="H1" s="162"/>
      <c r="I1" s="162"/>
    </row>
    <row r="2" spans="1:17" x14ac:dyDescent="0.2">
      <c r="A2" s="1" t="s">
        <v>30</v>
      </c>
      <c r="B2" s="162" t="e">
        <f>VLOOKUP(F2,Liste!B:E,3,FALSE)</f>
        <v>#N/A</v>
      </c>
      <c r="C2" s="162"/>
      <c r="D2" s="162"/>
      <c r="E2" s="1" t="s">
        <v>132</v>
      </c>
      <c r="F2" s="1" t="str">
        <f>Feuil1!B14</f>
        <v>1D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VLOOKUP(F2,Liste!B:E,4,FALSE)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3">
        <v>1</v>
      </c>
      <c r="C6" s="13">
        <v>2</v>
      </c>
      <c r="D6" s="13">
        <v>3</v>
      </c>
      <c r="E6" s="166"/>
      <c r="F6" s="166"/>
      <c r="G6" s="165"/>
      <c r="H6" s="165"/>
      <c r="J6" s="165"/>
      <c r="K6" s="13">
        <v>1</v>
      </c>
      <c r="L6" s="13">
        <v>2</v>
      </c>
      <c r="M6" s="13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O5:O6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388F7-86E6-45BD-A561-02226BB09D7B}">
  <sheetPr codeName="Feuil184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Feuil1!J22</f>
        <v>10D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9D061-30C1-4A5D-AA91-29897E90569F}">
  <sheetPr codeName="Feuil185"/>
  <dimension ref="A1:Q23"/>
  <sheetViews>
    <sheetView workbookViewId="0">
      <selection activeCell="F4" sqref="F4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Feuil1!J23</f>
        <v>10E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6EECF-E67B-4E0D-8D42-D5FB98B9F0BE}">
  <sheetPr codeName="Feuil186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Feuil1!J24</f>
        <v>10F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D35C7-283F-436C-A109-C86DC02C65D2}">
  <sheetPr codeName="Feuil187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Feuil1!J25</f>
        <v>10G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3C611-2242-4F41-8D4A-599B274DF186}">
  <sheetPr codeName="Feuil188"/>
  <dimension ref="A1:Q23"/>
  <sheetViews>
    <sheetView workbookViewId="0">
      <selection activeCell="F2" sqref="F2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Feuil1!J26</f>
        <v>10H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D7D99-B401-4B8F-A27A-73AF9F61B5F6}">
  <sheetPr codeName="Feuil189"/>
  <dimension ref="A1:Q23"/>
  <sheetViews>
    <sheetView workbookViewId="0">
      <selection activeCell="F2" sqref="F2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Feuil1!L11</f>
        <v>11A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BD9EF-DB73-4091-BAAC-976E7BD7C31D}">
  <sheetPr codeName="Feuil190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Feuil1!L12</f>
        <v>11B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A610A-59A5-4204-B84D-155F2F005E52}">
  <sheetPr codeName="Feuil191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Feuil1!L13</f>
        <v>11C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3B82D-53A0-4F0F-87C7-3480EE4643AF}">
  <sheetPr codeName="Feuil192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Feuil1!L14</f>
        <v>11D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68F97-ADF6-4BE9-833C-7EFFB1ABFB3C}">
  <sheetPr codeName="Feuil193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Feuil1!L15</f>
        <v>11E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0A7EC-8278-4046-84CB-4D523D76270F}">
  <sheetPr codeName="Feuil98"/>
  <dimension ref="A1:Q23"/>
  <sheetViews>
    <sheetView workbookViewId="0">
      <selection activeCell="E5" sqref="E5:E6"/>
    </sheetView>
  </sheetViews>
  <sheetFormatPr baseColWidth="10" defaultRowHeight="12.75" x14ac:dyDescent="0.2"/>
  <cols>
    <col min="1" max="8" width="8.42578125" style="1" customWidth="1"/>
    <col min="9" max="9" width="7.5703125" style="1" customWidth="1"/>
    <col min="10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VLOOKUP(F2,Liste!B:J,2,FALSE)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VLOOKUP(F2,Liste!B:E,3,FALSE)</f>
        <v>#N/A</v>
      </c>
      <c r="C2" s="162"/>
      <c r="D2" s="162"/>
      <c r="E2" s="1" t="s">
        <v>132</v>
      </c>
      <c r="F2" s="1" t="str">
        <f>Feuil1!B15</f>
        <v>1E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VLOOKUP(F2,Liste!B:E,4,FALSE)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3">
        <v>1</v>
      </c>
      <c r="C6" s="13">
        <v>2</v>
      </c>
      <c r="D6" s="13">
        <v>3</v>
      </c>
      <c r="E6" s="166"/>
      <c r="F6" s="166"/>
      <c r="G6" s="165"/>
      <c r="H6" s="165"/>
      <c r="J6" s="165"/>
      <c r="K6" s="13">
        <v>1</v>
      </c>
      <c r="L6" s="13">
        <v>2</v>
      </c>
      <c r="M6" s="13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A21:I22"/>
    <mergeCell ref="J21:Q22"/>
    <mergeCell ref="A23:Q23"/>
    <mergeCell ref="P5:P6"/>
    <mergeCell ref="Q5:Q6"/>
    <mergeCell ref="A13:E13"/>
    <mergeCell ref="J13:N13"/>
    <mergeCell ref="J16:M18"/>
    <mergeCell ref="N16:Q18"/>
    <mergeCell ref="A14:E14"/>
    <mergeCell ref="J14:M15"/>
    <mergeCell ref="N14:Q15"/>
    <mergeCell ref="A15:E15"/>
    <mergeCell ref="O5:O6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B1:D1"/>
    <mergeCell ref="G1:I1"/>
    <mergeCell ref="B2:D2"/>
    <mergeCell ref="A4:B4"/>
    <mergeCell ref="C4:D4"/>
  </mergeCells>
  <pageMargins left="0.25" right="0.25" top="0.75" bottom="0.75" header="0.3" footer="0.3"/>
  <pageSetup paperSize="9" orientation="landscape" r:id="rId1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9CAD6-F1D9-45BE-BF2E-A8B7523D45FA}">
  <sheetPr codeName="Feuil194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Feuil1!L16</f>
        <v>11F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AA900-2A18-4F59-86A2-16B2D951BBC1}">
  <sheetPr codeName="Feuil195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Feuil1!L17</f>
        <v>11G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F12E9-5411-4523-9F23-B47E914D84B2}">
  <sheetPr codeName="Feuil196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Feuil1!L18</f>
        <v>11H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30793-EFA1-4497-91F7-397BC6C621DF}">
  <sheetPr codeName="Feuil197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Feuil1!L19</f>
        <v>12A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76605-4EA5-4FD3-A68F-D6E2F6E12BD9}">
  <sheetPr codeName="Feuil198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Feuil1!L20</f>
        <v>12B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A583C-262E-4CFE-A66B-1EC06F0811E7}">
  <sheetPr codeName="Feuil199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Feuil1!L21</f>
        <v>12C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BC27B-0ADE-49BE-AF4C-672D05BA3CB3}">
  <sheetPr codeName="Feuil200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Feuil1!L22</f>
        <v>12D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24B08-32A0-46F7-B062-E646A65475AB}">
  <sheetPr codeName="Feuil201"/>
  <dimension ref="A1:Q23"/>
  <sheetViews>
    <sheetView workbookViewId="0">
      <selection activeCell="F2" sqref="F2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Feuil1!L23</f>
        <v>12E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069DF-6B6F-4EB4-9A2C-466B29C46040}">
  <sheetPr codeName="Feuil202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Feuil1!L24</f>
        <v>12F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9F802-C1FA-4196-B294-D50D04B7D584}">
  <sheetPr codeName="Feuil203"/>
  <dimension ref="A1:Q23"/>
  <sheetViews>
    <sheetView workbookViewId="0">
      <selection activeCell="F3" sqref="F3"/>
    </sheetView>
  </sheetViews>
  <sheetFormatPr baseColWidth="10" defaultRowHeight="12.75" x14ac:dyDescent="0.2"/>
  <cols>
    <col min="1" max="17" width="8.42578125" style="1" customWidth="1"/>
    <col min="18" max="16384" width="11.42578125" style="1"/>
  </cols>
  <sheetData>
    <row r="1" spans="1:17" x14ac:dyDescent="0.2">
      <c r="A1" s="1" t="s">
        <v>130</v>
      </c>
      <c r="B1" s="162" t="e">
        <f>VLOOKUP(F2,Liste!B:K,2,FALSE)</f>
        <v>#N/A</v>
      </c>
      <c r="C1" s="162"/>
      <c r="D1" s="162"/>
      <c r="E1" s="1" t="s">
        <v>131</v>
      </c>
      <c r="G1" s="162" t="e">
        <f>VLOOKUP(F2,Liste!B:K,5,FALSE)</f>
        <v>#N/A</v>
      </c>
      <c r="H1" s="162"/>
      <c r="I1" s="162"/>
    </row>
    <row r="2" spans="1:17" x14ac:dyDescent="0.2">
      <c r="A2" s="1" t="s">
        <v>30</v>
      </c>
      <c r="B2" s="162" t="e">
        <f>VLOOKUP(F2,Liste!B:K,3,FALSE)</f>
        <v>#N/A</v>
      </c>
      <c r="C2" s="162"/>
      <c r="D2" s="162"/>
      <c r="E2" s="1" t="s">
        <v>132</v>
      </c>
      <c r="F2" s="1" t="str">
        <f>Feuil1!L25</f>
        <v>12G</v>
      </c>
    </row>
    <row r="3" spans="1:17" x14ac:dyDescent="0.2">
      <c r="F3" s="11"/>
    </row>
    <row r="4" spans="1:17" x14ac:dyDescent="0.2">
      <c r="A4" s="163" t="s">
        <v>133</v>
      </c>
      <c r="B4" s="163"/>
      <c r="C4" s="164" t="s">
        <v>134</v>
      </c>
      <c r="D4" s="164"/>
      <c r="E4" s="12" t="e">
        <f>VLOOKUP(F2,Liste!B:K,4,FALSE)</f>
        <v>#N/A</v>
      </c>
      <c r="J4" s="163" t="s">
        <v>135</v>
      </c>
      <c r="K4" s="163"/>
      <c r="L4" s="164"/>
      <c r="M4" s="164"/>
      <c r="N4" s="164"/>
    </row>
    <row r="5" spans="1:17" ht="21.75" customHeight="1" x14ac:dyDescent="0.2">
      <c r="A5" s="165" t="s">
        <v>136</v>
      </c>
      <c r="B5" s="165" t="s">
        <v>137</v>
      </c>
      <c r="C5" s="165"/>
      <c r="D5" s="165"/>
      <c r="E5" s="166" t="s">
        <v>138</v>
      </c>
      <c r="F5" s="166" t="s">
        <v>139</v>
      </c>
      <c r="G5" s="165">
        <v>10</v>
      </c>
      <c r="H5" s="165">
        <v>9</v>
      </c>
      <c r="J5" s="165" t="s">
        <v>136</v>
      </c>
      <c r="K5" s="165" t="s">
        <v>137</v>
      </c>
      <c r="L5" s="165"/>
      <c r="M5" s="165"/>
      <c r="N5" s="166" t="s">
        <v>138</v>
      </c>
      <c r="O5" s="166" t="s">
        <v>139</v>
      </c>
      <c r="P5" s="165">
        <v>10</v>
      </c>
      <c r="Q5" s="165">
        <v>9</v>
      </c>
    </row>
    <row r="6" spans="1:17" ht="21.75" customHeight="1" x14ac:dyDescent="0.2">
      <c r="A6" s="165"/>
      <c r="B6" s="100">
        <v>1</v>
      </c>
      <c r="C6" s="100">
        <v>2</v>
      </c>
      <c r="D6" s="100">
        <v>3</v>
      </c>
      <c r="E6" s="166"/>
      <c r="F6" s="166"/>
      <c r="G6" s="165"/>
      <c r="H6" s="165"/>
      <c r="J6" s="165"/>
      <c r="K6" s="100">
        <v>1</v>
      </c>
      <c r="L6" s="100">
        <v>2</v>
      </c>
      <c r="M6" s="100">
        <v>3</v>
      </c>
      <c r="N6" s="166"/>
      <c r="O6" s="166"/>
      <c r="P6" s="165"/>
      <c r="Q6" s="165"/>
    </row>
    <row r="7" spans="1:17" ht="21.75" customHeight="1" x14ac:dyDescent="0.2">
      <c r="A7" s="14">
        <v>1</v>
      </c>
      <c r="B7" s="14"/>
      <c r="C7" s="14"/>
      <c r="D7" s="14"/>
      <c r="E7" s="14"/>
      <c r="F7" s="14"/>
      <c r="G7" s="14"/>
      <c r="H7" s="14"/>
      <c r="J7" s="14">
        <v>1</v>
      </c>
      <c r="K7" s="14"/>
      <c r="L7" s="14"/>
      <c r="M7" s="14"/>
      <c r="N7" s="14"/>
      <c r="O7" s="14"/>
      <c r="P7" s="14"/>
      <c r="Q7" s="14"/>
    </row>
    <row r="8" spans="1:17" ht="21.75" customHeight="1" x14ac:dyDescent="0.2">
      <c r="A8" s="14">
        <v>2</v>
      </c>
      <c r="B8" s="14"/>
      <c r="C8" s="14"/>
      <c r="D8" s="14"/>
      <c r="E8" s="14"/>
      <c r="F8" s="14"/>
      <c r="G8" s="14"/>
      <c r="H8" s="14"/>
      <c r="J8" s="14">
        <v>2</v>
      </c>
      <c r="K8" s="14"/>
      <c r="L8" s="14"/>
      <c r="M8" s="14"/>
      <c r="N8" s="14"/>
      <c r="O8" s="14"/>
      <c r="P8" s="14"/>
      <c r="Q8" s="14"/>
    </row>
    <row r="9" spans="1:17" ht="21.75" customHeight="1" x14ac:dyDescent="0.2">
      <c r="A9" s="14">
        <v>3</v>
      </c>
      <c r="B9" s="14"/>
      <c r="C9" s="14"/>
      <c r="D9" s="14"/>
      <c r="E9" s="14"/>
      <c r="F9" s="14"/>
      <c r="G9" s="14"/>
      <c r="H9" s="14"/>
      <c r="J9" s="14">
        <v>3</v>
      </c>
      <c r="K9" s="14"/>
      <c r="L9" s="14"/>
      <c r="M9" s="14"/>
      <c r="N9" s="14"/>
      <c r="O9" s="14"/>
      <c r="P9" s="14"/>
      <c r="Q9" s="14"/>
    </row>
    <row r="10" spans="1:17" ht="21.75" customHeight="1" x14ac:dyDescent="0.2">
      <c r="A10" s="14">
        <v>4</v>
      </c>
      <c r="B10" s="14"/>
      <c r="C10" s="14"/>
      <c r="D10" s="14"/>
      <c r="E10" s="14"/>
      <c r="F10" s="14"/>
      <c r="G10" s="14"/>
      <c r="H10" s="14"/>
      <c r="J10" s="14">
        <v>4</v>
      </c>
      <c r="K10" s="14"/>
      <c r="L10" s="14"/>
      <c r="M10" s="14"/>
      <c r="N10" s="14"/>
      <c r="O10" s="14"/>
      <c r="P10" s="14"/>
      <c r="Q10" s="14"/>
    </row>
    <row r="11" spans="1:17" ht="21.75" customHeight="1" x14ac:dyDescent="0.2">
      <c r="A11" s="14">
        <v>5</v>
      </c>
      <c r="B11" s="14"/>
      <c r="C11" s="14"/>
      <c r="D11" s="14"/>
      <c r="E11" s="14"/>
      <c r="F11" s="14"/>
      <c r="G11" s="14"/>
      <c r="H11" s="14"/>
      <c r="J11" s="14">
        <v>5</v>
      </c>
      <c r="K11" s="14"/>
      <c r="L11" s="14"/>
      <c r="M11" s="14"/>
      <c r="N11" s="14"/>
      <c r="O11" s="14"/>
      <c r="P11" s="14"/>
      <c r="Q11" s="14"/>
    </row>
    <row r="12" spans="1:17" ht="21.75" customHeight="1" x14ac:dyDescent="0.2">
      <c r="A12" s="14">
        <v>6</v>
      </c>
      <c r="B12" s="14"/>
      <c r="C12" s="14"/>
      <c r="D12" s="14"/>
      <c r="E12" s="14"/>
      <c r="F12" s="14"/>
      <c r="G12" s="14"/>
      <c r="H12" s="14"/>
      <c r="J12" s="14">
        <v>6</v>
      </c>
      <c r="K12" s="14"/>
      <c r="L12" s="14"/>
      <c r="M12" s="14"/>
      <c r="N12" s="14"/>
      <c r="O12" s="14"/>
      <c r="P12" s="14"/>
      <c r="Q12" s="14"/>
    </row>
    <row r="13" spans="1:17" ht="21.75" customHeight="1" x14ac:dyDescent="0.2">
      <c r="A13" s="169" t="s">
        <v>140</v>
      </c>
      <c r="B13" s="169"/>
      <c r="C13" s="169"/>
      <c r="D13" s="169"/>
      <c r="E13" s="169"/>
      <c r="F13" s="15"/>
      <c r="G13" s="14"/>
      <c r="H13" s="14"/>
      <c r="J13" s="169" t="s">
        <v>141</v>
      </c>
      <c r="K13" s="169"/>
      <c r="L13" s="169"/>
      <c r="M13" s="169"/>
      <c r="N13" s="169"/>
      <c r="O13" s="14"/>
      <c r="P13" s="14"/>
      <c r="Q13" s="14"/>
    </row>
    <row r="14" spans="1:17" ht="21.75" customHeight="1" x14ac:dyDescent="0.2">
      <c r="A14" s="169" t="s">
        <v>142</v>
      </c>
      <c r="B14" s="169"/>
      <c r="C14" s="169"/>
      <c r="D14" s="169"/>
      <c r="E14" s="169"/>
      <c r="F14" s="14"/>
      <c r="G14" s="14"/>
      <c r="H14" s="14"/>
      <c r="I14" s="16"/>
      <c r="J14" s="165" t="s">
        <v>143</v>
      </c>
      <c r="K14" s="165"/>
      <c r="L14" s="165"/>
      <c r="M14" s="165"/>
      <c r="N14" s="165" t="s">
        <v>144</v>
      </c>
      <c r="O14" s="165"/>
      <c r="P14" s="165"/>
      <c r="Q14" s="165"/>
    </row>
    <row r="15" spans="1:17" ht="21.75" customHeight="1" x14ac:dyDescent="0.2">
      <c r="A15" s="169" t="s">
        <v>145</v>
      </c>
      <c r="B15" s="169"/>
      <c r="C15" s="169"/>
      <c r="D15" s="169"/>
      <c r="E15" s="169"/>
      <c r="F15" s="14"/>
      <c r="G15" s="14"/>
      <c r="H15" s="14"/>
      <c r="J15" s="165"/>
      <c r="K15" s="165"/>
      <c r="L15" s="165"/>
      <c r="M15" s="165"/>
      <c r="N15" s="165"/>
      <c r="O15" s="165"/>
      <c r="P15" s="165"/>
      <c r="Q15" s="165"/>
    </row>
    <row r="16" spans="1:17" x14ac:dyDescent="0.2">
      <c r="J16" s="169"/>
      <c r="K16" s="169"/>
      <c r="L16" s="169"/>
      <c r="M16" s="169"/>
      <c r="N16" s="169"/>
      <c r="O16" s="169"/>
      <c r="P16" s="169"/>
      <c r="Q16" s="169"/>
    </row>
    <row r="17" spans="1:17" x14ac:dyDescent="0.2">
      <c r="J17" s="169"/>
      <c r="K17" s="169"/>
      <c r="L17" s="169"/>
      <c r="M17" s="169"/>
      <c r="N17" s="169"/>
      <c r="O17" s="169"/>
      <c r="P17" s="169"/>
      <c r="Q17" s="169"/>
    </row>
    <row r="18" spans="1:17" x14ac:dyDescent="0.2">
      <c r="J18" s="169"/>
      <c r="K18" s="169"/>
      <c r="L18" s="169"/>
      <c r="M18" s="169"/>
      <c r="N18" s="169"/>
      <c r="O18" s="169"/>
      <c r="P18" s="169"/>
      <c r="Q18" s="169"/>
    </row>
    <row r="21" spans="1:17" ht="12.75" customHeight="1" x14ac:dyDescent="0.2">
      <c r="A21" s="167" t="str">
        <f>Feuil1!D5</f>
        <v>Cie La Flèche Macairoise</v>
      </c>
      <c r="B21" s="167"/>
      <c r="C21" s="167"/>
      <c r="D21" s="167"/>
      <c r="E21" s="167"/>
      <c r="F21" s="167"/>
      <c r="G21" s="167"/>
      <c r="H21" s="167"/>
      <c r="I21" s="167"/>
      <c r="J21" s="167" t="str">
        <f>Feuil1!D6</f>
        <v>2ème étape Challenge CHAIRMARTIN</v>
      </c>
      <c r="K21" s="167"/>
      <c r="L21" s="167"/>
      <c r="M21" s="167"/>
      <c r="N21" s="167"/>
      <c r="O21" s="167"/>
      <c r="P21" s="167"/>
      <c r="Q21" s="167"/>
    </row>
    <row r="22" spans="1:17" ht="12.75" customHeight="1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</row>
    <row r="23" spans="1:17" ht="18" x14ac:dyDescent="0.2">
      <c r="A23" s="168">
        <f>Feuil1!D7</f>
        <v>44940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</row>
  </sheetData>
  <mergeCells count="30">
    <mergeCell ref="B1:D1"/>
    <mergeCell ref="G1:I1"/>
    <mergeCell ref="B2:D2"/>
    <mergeCell ref="A4:B4"/>
    <mergeCell ref="C4:D4"/>
    <mergeCell ref="A14:E14"/>
    <mergeCell ref="J14:M15"/>
    <mergeCell ref="N14:Q15"/>
    <mergeCell ref="A15:E15"/>
    <mergeCell ref="L4:N4"/>
    <mergeCell ref="A5:A6"/>
    <mergeCell ref="B5:D5"/>
    <mergeCell ref="E5:E6"/>
    <mergeCell ref="F5:F6"/>
    <mergeCell ref="G5:G6"/>
    <mergeCell ref="H5:H6"/>
    <mergeCell ref="J5:J6"/>
    <mergeCell ref="K5:M5"/>
    <mergeCell ref="N5:N6"/>
    <mergeCell ref="J4:K4"/>
    <mergeCell ref="O5:O6"/>
    <mergeCell ref="P5:P6"/>
    <mergeCell ref="Q5:Q6"/>
    <mergeCell ref="A13:E13"/>
    <mergeCell ref="J13:N13"/>
    <mergeCell ref="J16:M18"/>
    <mergeCell ref="N16:Q18"/>
    <mergeCell ref="A21:I22"/>
    <mergeCell ref="J21:Q22"/>
    <mergeCell ref="A23:Q23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164</vt:i4>
      </vt:variant>
      <vt:variant>
        <vt:lpstr>Plages nommées</vt:lpstr>
      </vt:variant>
      <vt:variant>
        <vt:i4>6</vt:i4>
      </vt:variant>
    </vt:vector>
  </HeadingPairs>
  <TitlesOfParts>
    <vt:vector size="170" baseType="lpstr">
      <vt:lpstr>Feuil1</vt:lpstr>
      <vt:lpstr>A modifier</vt:lpstr>
      <vt:lpstr>Liste</vt:lpstr>
      <vt:lpstr>Classement</vt:lpstr>
      <vt:lpstr>1A</vt:lpstr>
      <vt:lpstr>1B</vt:lpstr>
      <vt:lpstr>1C</vt:lpstr>
      <vt:lpstr>1D</vt:lpstr>
      <vt:lpstr>1E</vt:lpstr>
      <vt:lpstr>1F</vt:lpstr>
      <vt:lpstr>1G</vt:lpstr>
      <vt:lpstr>1H</vt:lpstr>
      <vt:lpstr>2A</vt:lpstr>
      <vt:lpstr>2B</vt:lpstr>
      <vt:lpstr>2C</vt:lpstr>
      <vt:lpstr>2D</vt:lpstr>
      <vt:lpstr>2E</vt:lpstr>
      <vt:lpstr>2F</vt:lpstr>
      <vt:lpstr>2G</vt:lpstr>
      <vt:lpstr>2H</vt:lpstr>
      <vt:lpstr>3A</vt:lpstr>
      <vt:lpstr>3B</vt:lpstr>
      <vt:lpstr>3C</vt:lpstr>
      <vt:lpstr>3D</vt:lpstr>
      <vt:lpstr>3E</vt:lpstr>
      <vt:lpstr>3F</vt:lpstr>
      <vt:lpstr>3G</vt:lpstr>
      <vt:lpstr>3H</vt:lpstr>
      <vt:lpstr>4A</vt:lpstr>
      <vt:lpstr>4B</vt:lpstr>
      <vt:lpstr>4C</vt:lpstr>
      <vt:lpstr>4D</vt:lpstr>
      <vt:lpstr>4E</vt:lpstr>
      <vt:lpstr>4F</vt:lpstr>
      <vt:lpstr>4G</vt:lpstr>
      <vt:lpstr>4H</vt:lpstr>
      <vt:lpstr>5A</vt:lpstr>
      <vt:lpstr>5B</vt:lpstr>
      <vt:lpstr>5C</vt:lpstr>
      <vt:lpstr>5D</vt:lpstr>
      <vt:lpstr>5E</vt:lpstr>
      <vt:lpstr>5F</vt:lpstr>
      <vt:lpstr>5G</vt:lpstr>
      <vt:lpstr>5H</vt:lpstr>
      <vt:lpstr>6A</vt:lpstr>
      <vt:lpstr>6B</vt:lpstr>
      <vt:lpstr>6C</vt:lpstr>
      <vt:lpstr>6D</vt:lpstr>
      <vt:lpstr>6E</vt:lpstr>
      <vt:lpstr>6F</vt:lpstr>
      <vt:lpstr>6G</vt:lpstr>
      <vt:lpstr>6H</vt:lpstr>
      <vt:lpstr>7A</vt:lpstr>
      <vt:lpstr>7B</vt:lpstr>
      <vt:lpstr>7C</vt:lpstr>
      <vt:lpstr>7D</vt:lpstr>
      <vt:lpstr>7E</vt:lpstr>
      <vt:lpstr>7F</vt:lpstr>
      <vt:lpstr>7G</vt:lpstr>
      <vt:lpstr>7H</vt:lpstr>
      <vt:lpstr>8A</vt:lpstr>
      <vt:lpstr>8B</vt:lpstr>
      <vt:lpstr>8C</vt:lpstr>
      <vt:lpstr>8D</vt:lpstr>
      <vt:lpstr>8E</vt:lpstr>
      <vt:lpstr>8F</vt:lpstr>
      <vt:lpstr>8G</vt:lpstr>
      <vt:lpstr>8H</vt:lpstr>
      <vt:lpstr>9A</vt:lpstr>
      <vt:lpstr>9B</vt:lpstr>
      <vt:lpstr>9C</vt:lpstr>
      <vt:lpstr>9D</vt:lpstr>
      <vt:lpstr>9E</vt:lpstr>
      <vt:lpstr>9F</vt:lpstr>
      <vt:lpstr>9G</vt:lpstr>
      <vt:lpstr>9H</vt:lpstr>
      <vt:lpstr>10A</vt:lpstr>
      <vt:lpstr>10B</vt:lpstr>
      <vt:lpstr>10C</vt:lpstr>
      <vt:lpstr>10D</vt:lpstr>
      <vt:lpstr>10E</vt:lpstr>
      <vt:lpstr>10F</vt:lpstr>
      <vt:lpstr>10G</vt:lpstr>
      <vt:lpstr>10H</vt:lpstr>
      <vt:lpstr>11A</vt:lpstr>
      <vt:lpstr>11B</vt:lpstr>
      <vt:lpstr>11C</vt:lpstr>
      <vt:lpstr>11D</vt:lpstr>
      <vt:lpstr>11E</vt:lpstr>
      <vt:lpstr>11F</vt:lpstr>
      <vt:lpstr>11G</vt:lpstr>
      <vt:lpstr>11H</vt:lpstr>
      <vt:lpstr>12A</vt:lpstr>
      <vt:lpstr>12B</vt:lpstr>
      <vt:lpstr>12C</vt:lpstr>
      <vt:lpstr>12D</vt:lpstr>
      <vt:lpstr>12E</vt:lpstr>
      <vt:lpstr>12F</vt:lpstr>
      <vt:lpstr>12G</vt:lpstr>
      <vt:lpstr>12H</vt:lpstr>
      <vt:lpstr>13A</vt:lpstr>
      <vt:lpstr>13B</vt:lpstr>
      <vt:lpstr>13C</vt:lpstr>
      <vt:lpstr>13D</vt:lpstr>
      <vt:lpstr>13E</vt:lpstr>
      <vt:lpstr>13F</vt:lpstr>
      <vt:lpstr>13G</vt:lpstr>
      <vt:lpstr>13H</vt:lpstr>
      <vt:lpstr>14A</vt:lpstr>
      <vt:lpstr>14B</vt:lpstr>
      <vt:lpstr>14C</vt:lpstr>
      <vt:lpstr>14D</vt:lpstr>
      <vt:lpstr>14E</vt:lpstr>
      <vt:lpstr>14F</vt:lpstr>
      <vt:lpstr>14G</vt:lpstr>
      <vt:lpstr>14H</vt:lpstr>
      <vt:lpstr>15A</vt:lpstr>
      <vt:lpstr>15B</vt:lpstr>
      <vt:lpstr>15C</vt:lpstr>
      <vt:lpstr>15D</vt:lpstr>
      <vt:lpstr>15E</vt:lpstr>
      <vt:lpstr>15F</vt:lpstr>
      <vt:lpstr>15G</vt:lpstr>
      <vt:lpstr>15H</vt:lpstr>
      <vt:lpstr>16A</vt:lpstr>
      <vt:lpstr>16B</vt:lpstr>
      <vt:lpstr>16C</vt:lpstr>
      <vt:lpstr>16D</vt:lpstr>
      <vt:lpstr>16E</vt:lpstr>
      <vt:lpstr>16F</vt:lpstr>
      <vt:lpstr>16G</vt:lpstr>
      <vt:lpstr>16H</vt:lpstr>
      <vt:lpstr>cible 1</vt:lpstr>
      <vt:lpstr>cible 1 (2)</vt:lpstr>
      <vt:lpstr>cible 2</vt:lpstr>
      <vt:lpstr>cible 2 (2)</vt:lpstr>
      <vt:lpstr>cible 3</vt:lpstr>
      <vt:lpstr>cible 3 (2)</vt:lpstr>
      <vt:lpstr>cible 4</vt:lpstr>
      <vt:lpstr>cible 4 (2)</vt:lpstr>
      <vt:lpstr>cible 5</vt:lpstr>
      <vt:lpstr>cible 5 (2)</vt:lpstr>
      <vt:lpstr>cible 6</vt:lpstr>
      <vt:lpstr>cible 6 (2)</vt:lpstr>
      <vt:lpstr>cible 7</vt:lpstr>
      <vt:lpstr>cible 7 (2)</vt:lpstr>
      <vt:lpstr>cible 8</vt:lpstr>
      <vt:lpstr>cible 8 (2)</vt:lpstr>
      <vt:lpstr>cible 9</vt:lpstr>
      <vt:lpstr>cible 9 (2)</vt:lpstr>
      <vt:lpstr>cible 10</vt:lpstr>
      <vt:lpstr>cible 10 (2)</vt:lpstr>
      <vt:lpstr>cible 11</vt:lpstr>
      <vt:lpstr>cible 11 (2)</vt:lpstr>
      <vt:lpstr>cible 12</vt:lpstr>
      <vt:lpstr>cible 12 (2)</vt:lpstr>
      <vt:lpstr>cible 13</vt:lpstr>
      <vt:lpstr>cible 13 (2)</vt:lpstr>
      <vt:lpstr>cible 14</vt:lpstr>
      <vt:lpstr>cible 14 (2)</vt:lpstr>
      <vt:lpstr>cible 15</vt:lpstr>
      <vt:lpstr>cible 15 (2)</vt:lpstr>
      <vt:lpstr>cible 16</vt:lpstr>
      <vt:lpstr>cible 16 (2)</vt:lpstr>
      <vt:lpstr>Club</vt:lpstr>
      <vt:lpstr>ListeArc</vt:lpstr>
      <vt:lpstr>ListeCatégorie</vt:lpstr>
      <vt:lpstr>ListeNomPrénom</vt:lpstr>
      <vt:lpstr>ListePayé</vt:lpstr>
      <vt:lpstr>ListePayer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kinny</dc:creator>
  <cp:lastModifiedBy>jimmy hurtault</cp:lastModifiedBy>
  <cp:lastPrinted>2023-01-30T13:05:15Z</cp:lastPrinted>
  <dcterms:created xsi:type="dcterms:W3CDTF">2016-10-02T15:02:52Z</dcterms:created>
  <dcterms:modified xsi:type="dcterms:W3CDTF">2023-01-30T13:18:39Z</dcterms:modified>
</cp:coreProperties>
</file>